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5BC5996F-275E-4580-9F03-265A72313A11}" xr6:coauthVersionLast="47" xr6:coauthVersionMax="47" xr10:uidLastSave="{00000000-0000-0000-0000-000000000000}"/>
  <bookViews>
    <workbookView xWindow="3120" yWindow="3120" windowWidth="21600" windowHeight="11385" tabRatio="864" xr2:uid="{00000000-000D-0000-FFFF-FFFF00000000}"/>
  </bookViews>
  <sheets>
    <sheet name="BOS RADAR_A01-S02" sheetId="1" r:id="rId1"/>
    <sheet name="BOS RADAR_S02-S06" sheetId="2" r:id="rId2"/>
    <sheet name="revisions" sheetId="8" r:id="rId3"/>
  </sheets>
  <definedNames>
    <definedName name="actual_month" localSheetId="1">#REF!</definedName>
    <definedName name="actual_month">#REF!</definedName>
    <definedName name="definitions" localSheetId="1">#REF!</definedName>
    <definedName name="definitions">#REF!</definedName>
    <definedName name="_xlnm.Print_Area" localSheetId="0">'BOS RADAR_A01-S02'!$A$3:$AU$68</definedName>
    <definedName name="_xlnm.Print_Area" localSheetId="1">'BOS RADAR_S02-S06'!$A$2:$AU$65</definedName>
    <definedName name="sum_lc" localSheetId="1">#REF!</definedName>
    <definedName name="sum_lc">#REF!</definedName>
    <definedName name="sum_usd" localSheetId="1">#REF!</definedName>
    <definedName name="sum_usd">#REF!</definedName>
    <definedName name="target_month" localSheetId="1">#REF!</definedName>
    <definedName name="target_month">#REF!</definedName>
    <definedName name="target_ytd" localSheetId="1">#REF!</definedName>
    <definedName name="target_ytd">#REF!</definedName>
    <definedName name="Z_0916DFCD_335D_4C95_9AAF_7C71654A8EBE_.wvu.PrintArea" localSheetId="0" hidden="1">'BOS RADAR_A01-S02'!$A$3:$AU$68</definedName>
    <definedName name="Z_0916DFCD_335D_4C95_9AAF_7C71654A8EBE_.wvu.PrintArea" localSheetId="1" hidden="1">'BOS RADAR_S02-S06'!$A$2:$AU$65</definedName>
    <definedName name="Z_10BDB320_FBCB_4F8C_8B0A_6CA3DA99D766_.wvu.PrintArea" localSheetId="0" hidden="1">'BOS RADAR_A01-S02'!$D$2:$AU$66</definedName>
    <definedName name="Z_10BDB320_FBCB_4F8C_8B0A_6CA3DA99D766_.wvu.PrintArea" localSheetId="1" hidden="1">'BOS RADAR_S02-S06'!$D$1:$AU$63</definedName>
    <definedName name="Z_10D6C428_1EC6_4A4F_8A08_F535178F67CE_.wvu.PrintArea" localSheetId="0" hidden="1">'BOS RADAR_A01-S02'!$D$2:$AU$66</definedName>
    <definedName name="Z_10D6C428_1EC6_4A4F_8A08_F535178F67CE_.wvu.PrintArea" localSheetId="1" hidden="1">'BOS RADAR_S02-S06'!$D$1:$AU$63</definedName>
    <definedName name="Z_162C9F8F_FF78_4D35_A67F_2C2D886756F2_.wvu.PrintArea" localSheetId="0" hidden="1">'BOS RADAR_A01-S02'!$D$2:$AU$66</definedName>
    <definedName name="Z_162C9F8F_FF78_4D35_A67F_2C2D886756F2_.wvu.PrintArea" localSheetId="1" hidden="1">'BOS RADAR_S02-S06'!$D$1:$AU$63</definedName>
    <definedName name="Z_179707E3_D832_4402_9510_B4ADA0577CD3_.wvu.PrintArea" localSheetId="0" hidden="1">'BOS RADAR_A01-S02'!$D$2:$AU$66</definedName>
    <definedName name="Z_179707E3_D832_4402_9510_B4ADA0577CD3_.wvu.PrintArea" localSheetId="1" hidden="1">'BOS RADAR_S02-S06'!$A$2:$AU$65</definedName>
    <definedName name="Z_1B6CCA1A_C383_464C_9E5A_220B7870AC72_.wvu.PrintArea" localSheetId="0" hidden="1">'BOS RADAR_A01-S02'!$D$2:$AU$66</definedName>
    <definedName name="Z_1B6CCA1A_C383_464C_9E5A_220B7870AC72_.wvu.PrintArea" localSheetId="1" hidden="1">'BOS RADAR_S02-S06'!$A$2:$AU$65</definedName>
    <definedName name="Z_1DA85F42_6E46_48FE_8B91_9C27BF438FB8_.wvu.PrintArea" localSheetId="0" hidden="1">'BOS RADAR_A01-S02'!$D$2:$AU$66</definedName>
    <definedName name="Z_1DA85F42_6E46_48FE_8B91_9C27BF438FB8_.wvu.PrintArea" localSheetId="1" hidden="1">'BOS RADAR_S02-S06'!$A$2:$AU$65</definedName>
    <definedName name="Z_2113CA53_B277_4EE0_BC79_66031211D163_.wvu.PrintArea" localSheetId="0" hidden="1">'BOS RADAR_A01-S02'!$D$2:$AU$66</definedName>
    <definedName name="Z_2113CA53_B277_4EE0_BC79_66031211D163_.wvu.PrintArea" localSheetId="1" hidden="1">'BOS RADAR_S02-S06'!$D$1:$AU$63</definedName>
    <definedName name="Z_227C380F_F15B_4930_8972_51B0E707A83B_.wvu.PrintArea" localSheetId="0" hidden="1">'BOS RADAR_A01-S02'!$A$3:$AU$68</definedName>
    <definedName name="Z_227C380F_F15B_4930_8972_51B0E707A83B_.wvu.PrintArea" localSheetId="1" hidden="1">'BOS RADAR_S02-S06'!$A$2:$AU$65</definedName>
    <definedName name="Z_28986ECD_D7AB_4210_8D96_A4619A574869_.wvu.PrintArea" localSheetId="0" hidden="1">'BOS RADAR_A01-S02'!$D$2:$AU$66</definedName>
    <definedName name="Z_28986ECD_D7AB_4210_8D96_A4619A574869_.wvu.PrintArea" localSheetId="1" hidden="1">'BOS RADAR_S02-S06'!$A$2:$AU$65</definedName>
    <definedName name="Z_2C87DDAC_A689_4D5C_B991_615D4B84E0C2_.wvu.PrintArea" localSheetId="0" hidden="1">'BOS RADAR_A01-S02'!$D$2:$AU$66</definedName>
    <definedName name="Z_2C87DDAC_A689_4D5C_B991_615D4B84E0C2_.wvu.PrintArea" localSheetId="1" hidden="1">'BOS RADAR_S02-S06'!$D$1:$AU$63</definedName>
    <definedName name="Z_2E3B02B9_C0A1_4C1F_A45C_A2109B059B6B_.wvu.PrintArea" localSheetId="0" hidden="1">'BOS RADAR_A01-S02'!$D$2:$AU$66</definedName>
    <definedName name="Z_2E3B02B9_C0A1_4C1F_A45C_A2109B059B6B_.wvu.PrintArea" localSheetId="1" hidden="1">'BOS RADAR_S02-S06'!$A$2:$AU$65</definedName>
    <definedName name="Z_30C83211_CDF4_4883_A978_22BCBC4D7417_.wvu.PrintArea" localSheetId="0" hidden="1">'BOS RADAR_A01-S02'!$D$2:$AU$66</definedName>
    <definedName name="Z_30C83211_CDF4_4883_A978_22BCBC4D7417_.wvu.PrintArea" localSheetId="1" hidden="1">'BOS RADAR_S02-S06'!$D$1:$AU$63</definedName>
    <definedName name="Z_311E1414_698D_4572_9092_3994D8F22E22_.wvu.PrintArea" localSheetId="0" hidden="1">'BOS RADAR_A01-S02'!$D$2:$AU$66</definedName>
    <definedName name="Z_311E1414_698D_4572_9092_3994D8F22E22_.wvu.PrintArea" localSheetId="1" hidden="1">'BOS RADAR_S02-S06'!$A$2:$AU$65</definedName>
    <definedName name="Z_31B2E6B0_665B_4387_9C77_015AE230DC4B_.wvu.PrintArea" localSheetId="0" hidden="1">'BOS RADAR_A01-S02'!$D$2:$AU$66</definedName>
    <definedName name="Z_31B2E6B0_665B_4387_9C77_015AE230DC4B_.wvu.PrintArea" localSheetId="1" hidden="1">'BOS RADAR_S02-S06'!$D$1:$AU$63</definedName>
    <definedName name="Z_397E9EED_38E4_4E23_963F_F4A1FAE8B21E_.wvu.PrintArea" localSheetId="0" hidden="1">'BOS RADAR_A01-S02'!$D$2:$AU$66</definedName>
    <definedName name="Z_397E9EED_38E4_4E23_963F_F4A1FAE8B21E_.wvu.PrintArea" localSheetId="1" hidden="1">'BOS RADAR_S02-S06'!$D$1:$AU$63</definedName>
    <definedName name="Z_3B6E5BAE_F346_4777_828C_7D7F9A53D2FB_.wvu.PrintArea" localSheetId="0" hidden="1">'BOS RADAR_A01-S02'!$D$2:$AU$66</definedName>
    <definedName name="Z_3B6E5BAE_F346_4777_828C_7D7F9A53D2FB_.wvu.PrintArea" localSheetId="1" hidden="1">'BOS RADAR_S02-S06'!$D$1:$AU$63</definedName>
    <definedName name="Z_3D74BB37_D7AE_4AE0_9779_9CF280A3EEBE_.wvu.PrintArea" localSheetId="0" hidden="1">'BOS RADAR_A01-S02'!$D$2:$AU$66</definedName>
    <definedName name="Z_3D74BB37_D7AE_4AE0_9779_9CF280A3EEBE_.wvu.PrintArea" localSheetId="1" hidden="1">'BOS RADAR_S02-S06'!$D$1:$AU$63</definedName>
    <definedName name="Z_410A404E_A362_4FB7_ADE5_1CC211023B99_.wvu.PrintArea" localSheetId="0" hidden="1">'BOS RADAR_A01-S02'!$D$2:$AU$66</definedName>
    <definedName name="Z_410A404E_A362_4FB7_ADE5_1CC211023B99_.wvu.PrintArea" localSheetId="1" hidden="1">'BOS RADAR_S02-S06'!$A$2:$AU$65</definedName>
    <definedName name="Z_44A8B373_CE27_47DF_9A52_9A2798F35D00_.wvu.PrintArea" localSheetId="0" hidden="1">'BOS RADAR_A01-S02'!$D$2:$AU$66</definedName>
    <definedName name="Z_44A8B373_CE27_47DF_9A52_9A2798F35D00_.wvu.PrintArea" localSheetId="1" hidden="1">'BOS RADAR_S02-S06'!$D$1:$AU$63</definedName>
    <definedName name="Z_44B9B490_4F16_4011_B8E6_79E4316FD2E8_.wvu.PrintArea" localSheetId="0" hidden="1">'BOS RADAR_A01-S02'!$D$2:$AU$66</definedName>
    <definedName name="Z_44B9B490_4F16_4011_B8E6_79E4316FD2E8_.wvu.PrintArea" localSheetId="1" hidden="1">'BOS RADAR_S02-S06'!$D$1:$AU$63</definedName>
    <definedName name="Z_470E7275_EA56_44C8_ABFA_B2EB46CD34F0_.wvu.PrintArea" localSheetId="0" hidden="1">'BOS RADAR_A01-S02'!$D$2:$AU$66</definedName>
    <definedName name="Z_470E7275_EA56_44C8_ABFA_B2EB46CD34F0_.wvu.PrintArea" localSheetId="1" hidden="1">'BOS RADAR_S02-S06'!$D$1:$AU$63</definedName>
    <definedName name="Z_49F6025A_9E50_4F2F_BE9C_1491BF3A38A5_.wvu.PrintArea" localSheetId="0" hidden="1">'BOS RADAR_A01-S02'!$D$2:$AU$66</definedName>
    <definedName name="Z_49F6025A_9E50_4F2F_BE9C_1491BF3A38A5_.wvu.PrintArea" localSheetId="1" hidden="1">'BOS RADAR_S02-S06'!$D$1:$AU$63</definedName>
    <definedName name="Z_4C8F6F9D_E6C2_44F5_80EE_CD9DC3EAD14E_.wvu.PrintArea" localSheetId="0" hidden="1">'BOS RADAR_A01-S02'!$D$2:$AU$66</definedName>
    <definedName name="Z_4C8F6F9D_E6C2_44F5_80EE_CD9DC3EAD14E_.wvu.PrintArea" localSheetId="1" hidden="1">'BOS RADAR_S02-S06'!$A$2:$AU$65</definedName>
    <definedName name="Z_4C90A8EF_D88C_4F53_A9D2_1A2FACC57D0E_.wvu.PrintArea" localSheetId="0" hidden="1">'BOS RADAR_A01-S02'!$D$2:$AU$66</definedName>
    <definedName name="Z_4C90A8EF_D88C_4F53_A9D2_1A2FACC57D0E_.wvu.PrintArea" localSheetId="1" hidden="1">'BOS RADAR_S02-S06'!$A$2:$AU$65</definedName>
    <definedName name="Z_4E28AEE5_FCD6_4A5E_AD08_CA5DB038509A_.wvu.PrintArea" localSheetId="0" hidden="1">'BOS RADAR_A01-S02'!$D$2:$AU$66</definedName>
    <definedName name="Z_4E28AEE5_FCD6_4A5E_AD08_CA5DB038509A_.wvu.PrintArea" localSheetId="1" hidden="1">'BOS RADAR_S02-S06'!$D$1:$AU$63</definedName>
    <definedName name="Z_506E9591_6918_451A_AB2B_573F14A7A491_.wvu.PrintArea" localSheetId="0" hidden="1">'BOS RADAR_A01-S02'!$D$2:$AU$66</definedName>
    <definedName name="Z_506E9591_6918_451A_AB2B_573F14A7A491_.wvu.PrintArea" localSheetId="1" hidden="1">'BOS RADAR_S02-S06'!$A$2:$AU$65</definedName>
    <definedName name="Z_546BB004_84B9_4766_AAF4_1032E02B62D8_.wvu.PrintArea" localSheetId="0" hidden="1">'BOS RADAR_A01-S02'!$D$2:$AU$66</definedName>
    <definedName name="Z_546BB004_84B9_4766_AAF4_1032E02B62D8_.wvu.PrintArea" localSheetId="1" hidden="1">'BOS RADAR_S02-S06'!$D$1:$AU$63</definedName>
    <definedName name="Z_58633FA2_6871_49CB_8967_9AA4FC2B84CE_.wvu.PrintArea" localSheetId="0" hidden="1">'BOS RADAR_A01-S02'!$D$2:$AU$66</definedName>
    <definedName name="Z_58633FA2_6871_49CB_8967_9AA4FC2B84CE_.wvu.PrintArea" localSheetId="1" hidden="1">'BOS RADAR_S02-S06'!$D$1:$AU$63</definedName>
    <definedName name="Z_5EE1BF2B_328E_474F_B553_AEE7165017D7_.wvu.PrintArea" localSheetId="0" hidden="1">'BOS RADAR_A01-S02'!$D$2:$AU$66</definedName>
    <definedName name="Z_5EE1BF2B_328E_474F_B553_AEE7165017D7_.wvu.PrintArea" localSheetId="1" hidden="1">'BOS RADAR_S02-S06'!$D$1:$AU$63</definedName>
    <definedName name="Z_5FEC7330_78C7_4FE5_9695_9CC1FF97D585_.wvu.PrintArea" localSheetId="0" hidden="1">'BOS RADAR_A01-S02'!$D$2:$AU$66</definedName>
    <definedName name="Z_5FEC7330_78C7_4FE5_9695_9CC1FF97D585_.wvu.PrintArea" localSheetId="1" hidden="1">'BOS RADAR_S02-S06'!$D$1:$AU$63</definedName>
    <definedName name="Z_629A15E6_327C_4567_9E93_A4F89A6DBEBD_.wvu.PrintArea" localSheetId="0" hidden="1">'BOS RADAR_A01-S02'!$D$2:$AU$66</definedName>
    <definedName name="Z_629A15E6_327C_4567_9E93_A4F89A6DBEBD_.wvu.PrintArea" localSheetId="1" hidden="1">'BOS RADAR_S02-S06'!$D$1:$AU$63</definedName>
    <definedName name="Z_66B3718E_9492_4F1A_A429_47F9B0F7CCAE_.wvu.PrintArea" localSheetId="0" hidden="1">'BOS RADAR_A01-S02'!$D$2:$AU$66</definedName>
    <definedName name="Z_66B3718E_9492_4F1A_A429_47F9B0F7CCAE_.wvu.PrintArea" localSheetId="1" hidden="1">'BOS RADAR_S02-S06'!$D$1:$AU$63</definedName>
    <definedName name="Z_66BEBED6_2AB7_4666_96D6_4EE52F29B874_.wvu.PrintArea" localSheetId="0" hidden="1">'BOS RADAR_A01-S02'!$D$2:$AU$66</definedName>
    <definedName name="Z_66BEBED6_2AB7_4666_96D6_4EE52F29B874_.wvu.PrintArea" localSheetId="1" hidden="1">'BOS RADAR_S02-S06'!$D$1:$AU$63</definedName>
    <definedName name="Z_67429B1C_FA94_4FC3_B57A_EF301C76B463_.wvu.PrintArea" localSheetId="0" hidden="1">'BOS RADAR_A01-S02'!$D$2:$AU$66</definedName>
    <definedName name="Z_67429B1C_FA94_4FC3_B57A_EF301C76B463_.wvu.PrintArea" localSheetId="1" hidden="1">'BOS RADAR_S02-S06'!$D$1:$AU$63</definedName>
    <definedName name="Z_700E8204_AA8D_4549_BB59_5BF46C93259D_.wvu.PrintArea" localSheetId="0" hidden="1">'BOS RADAR_A01-S02'!$D$2:$AU$66</definedName>
    <definedName name="Z_700E8204_AA8D_4549_BB59_5BF46C93259D_.wvu.PrintArea" localSheetId="1" hidden="1">'BOS RADAR_S02-S06'!$D$1:$AU$63</definedName>
    <definedName name="Z_708C5D8A_0A30_451A_BF89_A7A4BC86F274_.wvu.PrintArea" localSheetId="0" hidden="1">'BOS RADAR_A01-S02'!$D$2:$AU$66</definedName>
    <definedName name="Z_708C5D8A_0A30_451A_BF89_A7A4BC86F274_.wvu.PrintArea" localSheetId="1" hidden="1">'BOS RADAR_S02-S06'!$A$2:$AU$65</definedName>
    <definedName name="Z_763A9925_0BDC_48E1_B5E4_AC04F375C6C8_.wvu.PrintArea" localSheetId="0" hidden="1">'BOS RADAR_A01-S02'!$D$2:$AU$66</definedName>
    <definedName name="Z_763A9925_0BDC_48E1_B5E4_AC04F375C6C8_.wvu.PrintArea" localSheetId="1" hidden="1">'BOS RADAR_S02-S06'!$A$2:$AU$65</definedName>
    <definedName name="Z_766DA7D9_9E23_4AC4_920A_A8CE31F7D088_.wvu.PrintArea" localSheetId="0" hidden="1">'BOS RADAR_A01-S02'!$D$2:$AU$66</definedName>
    <definedName name="Z_766DA7D9_9E23_4AC4_920A_A8CE31F7D088_.wvu.PrintArea" localSheetId="1" hidden="1">'BOS RADAR_S02-S06'!$D$1:$AU$63</definedName>
    <definedName name="Z_781BDD04_C5F0_4A92_8EDB_9F9741275E54_.wvu.PrintArea" localSheetId="0" hidden="1">'BOS RADAR_A01-S02'!$D$2:$AU$66</definedName>
    <definedName name="Z_781BDD04_C5F0_4A92_8EDB_9F9741275E54_.wvu.PrintArea" localSheetId="1" hidden="1">'BOS RADAR_S02-S06'!$A$2:$AU$65</definedName>
    <definedName name="Z_7EB3F8B3_ACC4_41F4_AF37_BBCF39775007_.wvu.PrintArea" localSheetId="0" hidden="1">'BOS RADAR_A01-S02'!$D$2:$AU$66</definedName>
    <definedName name="Z_7EB3F8B3_ACC4_41F4_AF37_BBCF39775007_.wvu.PrintArea" localSheetId="1" hidden="1">'BOS RADAR_S02-S06'!$A$2:$AU$65</definedName>
    <definedName name="Z_8525EB39_7145_41B9_9D6C_3FDFFB933992_.wvu.PrintArea" localSheetId="0" hidden="1">'BOS RADAR_A01-S02'!$D$2:$AU$66</definedName>
    <definedName name="Z_8525EB39_7145_41B9_9D6C_3FDFFB933992_.wvu.PrintArea" localSheetId="1" hidden="1">'BOS RADAR_S02-S06'!$D$1:$AU$63</definedName>
    <definedName name="Z_941355F5_5298_450A_B8E7_304A4934BB60_.wvu.PrintArea" localSheetId="0" hidden="1">'BOS RADAR_A01-S02'!$D$2:$AU$66</definedName>
    <definedName name="Z_941355F5_5298_450A_B8E7_304A4934BB60_.wvu.PrintArea" localSheetId="1" hidden="1">'BOS RADAR_S02-S06'!$D$1:$AU$63</definedName>
    <definedName name="Z_A3E71ACE_DB0B_46D0_B825_9B31B2635581_.wvu.PrintArea" localSheetId="0" hidden="1">'BOS RADAR_A01-S02'!$D$2:$AU$66</definedName>
    <definedName name="Z_A3E71ACE_DB0B_46D0_B825_9B31B2635581_.wvu.PrintArea" localSheetId="1" hidden="1">'BOS RADAR_S02-S06'!$D$1:$AU$63</definedName>
    <definedName name="Z_A41C7BE6_97A0_4E70_9D66_58B42AF16817_.wvu.PrintArea" localSheetId="0" hidden="1">'BOS RADAR_A01-S02'!$D$2:$AU$66</definedName>
    <definedName name="Z_A41C7BE6_97A0_4E70_9D66_58B42AF16817_.wvu.PrintArea" localSheetId="1" hidden="1">'BOS RADAR_S02-S06'!$A$2:$AU$65</definedName>
    <definedName name="Z_A7CFA857_30D6_43D9_ABF4_C7EE3CFDB711_.wvu.PrintArea" localSheetId="0" hidden="1">'BOS RADAR_A01-S02'!$A$3:$AU$68</definedName>
    <definedName name="Z_A7CFA857_30D6_43D9_ABF4_C7EE3CFDB711_.wvu.PrintArea" localSheetId="1" hidden="1">'BOS RADAR_S02-S06'!$A$2:$AU$65</definedName>
    <definedName name="Z_AE3F89F9_DB87_4382_AD5E_51778F7E9C97_.wvu.PrintArea" localSheetId="0" hidden="1">'BOS RADAR_A01-S02'!$D$2:$AU$66</definedName>
    <definedName name="Z_AE3F89F9_DB87_4382_AD5E_51778F7E9C97_.wvu.PrintArea" localSheetId="1" hidden="1">'BOS RADAR_S02-S06'!$D$1:$AU$63</definedName>
    <definedName name="Z_AE59407B_8215_4B4F_AA31_F4FF070922DE_.wvu.PrintArea" localSheetId="0" hidden="1">'BOS RADAR_A01-S02'!$D$2:$AU$66</definedName>
    <definedName name="Z_AE59407B_8215_4B4F_AA31_F4FF070922DE_.wvu.PrintArea" localSheetId="1" hidden="1">'BOS RADAR_S02-S06'!$D$1:$AU$63</definedName>
    <definedName name="Z_AF136763_BFCF_40BC_AFF3_5E0A262D068E_.wvu.PrintArea" localSheetId="0" hidden="1">'BOS RADAR_A01-S02'!$D$2:$AU$66</definedName>
    <definedName name="Z_AF136763_BFCF_40BC_AFF3_5E0A262D068E_.wvu.PrintArea" localSheetId="1" hidden="1">'BOS RADAR_S02-S06'!$D$1:$AU$63</definedName>
    <definedName name="Z_B7CEDBB4_F705_461E_95EF_252F47442107_.wvu.PrintArea" localSheetId="0" hidden="1">'BOS RADAR_A01-S02'!$D$2:$AU$66</definedName>
    <definedName name="Z_B7CEDBB4_F705_461E_95EF_252F47442107_.wvu.PrintArea" localSheetId="1" hidden="1">'BOS RADAR_S02-S06'!$D$1:$AU$63</definedName>
    <definedName name="Z_BE454DBB_DA28_4A6A_AF7F_CCD81DBBEB1D_.wvu.PrintArea" localSheetId="0" hidden="1">'BOS RADAR_A01-S02'!$D$2:$AU$66</definedName>
    <definedName name="Z_BE454DBB_DA28_4A6A_AF7F_CCD81DBBEB1D_.wvu.PrintArea" localSheetId="1" hidden="1">'BOS RADAR_S02-S06'!$D$1:$AU$63</definedName>
    <definedName name="Z_C0BB780D_9B3C_467E_8B13_3F2C379837D0_.wvu.PrintArea" localSheetId="0" hidden="1">'BOS RADAR_A01-S02'!$A$3:$AU$68</definedName>
    <definedName name="Z_C0BB780D_9B3C_467E_8B13_3F2C379837D0_.wvu.PrintArea" localSheetId="1" hidden="1">'BOS RADAR_S02-S06'!$A$2:$AU$65</definedName>
    <definedName name="Z_CA05336D_0C35_478C_BBB5_1D390F3DAFDC_.wvu.PrintArea" localSheetId="0" hidden="1">'BOS RADAR_A01-S02'!$D$2:$AU$66</definedName>
    <definedName name="Z_CA05336D_0C35_478C_BBB5_1D390F3DAFDC_.wvu.PrintArea" localSheetId="1" hidden="1">'BOS RADAR_S02-S06'!$D$1:$AU$63</definedName>
    <definedName name="Z_CA1A6B59_D15A_4678_8881_F7966A9809AA_.wvu.PrintArea" localSheetId="0" hidden="1">'BOS RADAR_A01-S02'!$D$2:$AU$66</definedName>
    <definedName name="Z_CA1A6B59_D15A_4678_8881_F7966A9809AA_.wvu.PrintArea" localSheetId="1" hidden="1">'BOS RADAR_S02-S06'!$D$1:$AU$63</definedName>
    <definedName name="Z_CFE10A29_300C_4614_AAE2_3DA872F389DE_.wvu.PrintArea" localSheetId="0" hidden="1">'BOS RADAR_A01-S02'!$D$2:$AU$66</definedName>
    <definedName name="Z_CFE10A29_300C_4614_AAE2_3DA872F389DE_.wvu.PrintArea" localSheetId="1" hidden="1">'BOS RADAR_S02-S06'!$A$2:$AU$65</definedName>
    <definedName name="Z_D06362DD_A1C6_4707_9866_15B3BA521E90_.wvu.PrintArea" localSheetId="0" hidden="1">'BOS RADAR_A01-S02'!$D$2:$AU$66</definedName>
    <definedName name="Z_D06362DD_A1C6_4707_9866_15B3BA521E90_.wvu.PrintArea" localSheetId="1" hidden="1">'BOS RADAR_S02-S06'!$A$2:$AU$65</definedName>
    <definedName name="Z_D2E90A93_633D_42D5_A91D_1C63299093E3_.wvu.PrintArea" localSheetId="0" hidden="1">'BOS RADAR_A01-S02'!$A$3:$AU$68</definedName>
    <definedName name="Z_D2E90A93_633D_42D5_A91D_1C63299093E3_.wvu.PrintArea" localSheetId="1" hidden="1">'BOS RADAR_S02-S06'!$A$2:$AU$65</definedName>
    <definedName name="Z_D34F2647_1911_44CF_B94C_E8524EF36FF5_.wvu.PrintArea" localSheetId="0" hidden="1">'BOS RADAR_A01-S02'!$A$3:$AU$68</definedName>
    <definedName name="Z_D34F2647_1911_44CF_B94C_E8524EF36FF5_.wvu.PrintArea" localSheetId="1" hidden="1">'BOS RADAR_S02-S06'!$A$2:$AU$65</definedName>
    <definedName name="Z_D8528744_A030_4B8A_B1CC_99A8C400708D_.wvu.PrintArea" localSheetId="0" hidden="1">'BOS RADAR_A01-S02'!$A$3:$AU$68</definedName>
    <definedName name="Z_D8528744_A030_4B8A_B1CC_99A8C400708D_.wvu.PrintArea" localSheetId="1" hidden="1">'BOS RADAR_S02-S06'!$A$2:$AU$65</definedName>
    <definedName name="Z_D8DA6446_3394_4628_A1AD_6D1EED452E43_.wvu.PrintArea" localSheetId="0" hidden="1">'BOS RADAR_A01-S02'!$D$2:$AU$66</definedName>
    <definedName name="Z_D8DA6446_3394_4628_A1AD_6D1EED452E43_.wvu.PrintArea" localSheetId="1" hidden="1">'BOS RADAR_S02-S06'!$D$1:$AU$63</definedName>
    <definedName name="Z_DA0D0F4B_47F5_49D8_B130_8E9A18AF138D_.wvu.PrintArea" localSheetId="0" hidden="1">'BOS RADAR_A01-S02'!$D$2:$AU$66</definedName>
    <definedName name="Z_DA0D0F4B_47F5_49D8_B130_8E9A18AF138D_.wvu.PrintArea" localSheetId="1" hidden="1">'BOS RADAR_S02-S06'!$A$2:$AU$65</definedName>
    <definedName name="Z_DF29C095_A59B_475F_8043_5A35D480A5E1_.wvu.PrintArea" localSheetId="0" hidden="1">'BOS RADAR_A01-S02'!$D$2:$AU$66</definedName>
    <definedName name="Z_DF29C095_A59B_475F_8043_5A35D480A5E1_.wvu.PrintArea" localSheetId="1" hidden="1">'BOS RADAR_S02-S06'!$D$1:$AU$63</definedName>
    <definedName name="Z_E3708050_9E0C_483A_A0C6_5650A7447F86_.wvu.PrintArea" localSheetId="0" hidden="1">'BOS RADAR_A01-S02'!$D$2:$AU$66</definedName>
    <definedName name="Z_E3708050_9E0C_483A_A0C6_5650A7447F86_.wvu.PrintArea" localSheetId="1" hidden="1">'BOS RADAR_S02-S06'!$D$1:$AU$63</definedName>
    <definedName name="Z_E4EDF524_F721_4726_BE87_1C5E0BC1E121_.wvu.PrintArea" localSheetId="0" hidden="1">'BOS RADAR_A01-S02'!$D$2:$AU$66</definedName>
    <definedName name="Z_E4EDF524_F721_4726_BE87_1C5E0BC1E121_.wvu.PrintArea" localSheetId="1" hidden="1">'BOS RADAR_S02-S06'!$D$1:$AU$63</definedName>
    <definedName name="Z_E50E0FF5_7B44_48CF_A103_3D9987A364B6_.wvu.PrintArea" localSheetId="0" hidden="1">'BOS RADAR_A01-S02'!$D$2:$AU$66</definedName>
    <definedName name="Z_E50E0FF5_7B44_48CF_A103_3D9987A364B6_.wvu.PrintArea" localSheetId="1" hidden="1">'BOS RADAR_S02-S06'!$A$2:$AU$65</definedName>
    <definedName name="Z_E7FF5F9F_0814_458F_92FA_07113D9C4A03_.wvu.PrintArea" localSheetId="0" hidden="1">'BOS RADAR_A01-S02'!$D$2:$AU$66</definedName>
    <definedName name="Z_E7FF5F9F_0814_458F_92FA_07113D9C4A03_.wvu.PrintArea" localSheetId="1" hidden="1">'BOS RADAR_S02-S06'!$D$1:$AU$63</definedName>
    <definedName name="Z_E80779A2_9E16_458A_B0D3_F43DD8479E18_.wvu.PrintArea" localSheetId="0" hidden="1">'BOS RADAR_A01-S02'!$D$2:$AU$66</definedName>
    <definedName name="Z_E80779A2_9E16_458A_B0D3_F43DD8479E18_.wvu.PrintArea" localSheetId="1" hidden="1">'BOS RADAR_S02-S06'!$D$1:$AU$63</definedName>
    <definedName name="Z_E8FB527F_006E_4510_8016_0196D9D95D64_.wvu.PrintArea" localSheetId="0" hidden="1">'BOS RADAR_A01-S02'!$D$2:$AU$66</definedName>
    <definedName name="Z_E8FB527F_006E_4510_8016_0196D9D95D64_.wvu.PrintArea" localSheetId="1" hidden="1">'BOS RADAR_S02-S06'!$D$1:$AU$63</definedName>
    <definedName name="Z_EA8CC2C3_79C4_4229_94F5_35C4E3028823_.wvu.PrintArea" localSheetId="0" hidden="1">'BOS RADAR_A01-S02'!$D$2:$AU$66</definedName>
    <definedName name="Z_EA8CC2C3_79C4_4229_94F5_35C4E3028823_.wvu.PrintArea" localSheetId="1" hidden="1">'BOS RADAR_S02-S06'!$D$1:$AU$63</definedName>
    <definedName name="Z_EF67CC28_4E19_4B1A_BCF3_8E137A60AE59_.wvu.PrintArea" localSheetId="0" hidden="1">'BOS RADAR_A01-S02'!$D$2:$AU$66</definedName>
    <definedName name="Z_EF67CC28_4E19_4B1A_BCF3_8E137A60AE59_.wvu.PrintArea" localSheetId="1" hidden="1">'BOS RADAR_S02-S06'!$D$1:$AU$63</definedName>
    <definedName name="Z_F32E9594_D488_4B26_9B42_DC4C425D6ECA_.wvu.PrintArea" localSheetId="0" hidden="1">'BOS RADAR_A01-S02'!$D$2:$AU$66</definedName>
    <definedName name="Z_F32E9594_D488_4B26_9B42_DC4C425D6ECA_.wvu.PrintArea" localSheetId="1" hidden="1">'BOS RADAR_S02-S06'!$D$1:$AU$63</definedName>
    <definedName name="Z_F3ED475E_5F46_4028_AA14_3D71F0806088_.wvu.PrintArea" localSheetId="0" hidden="1">'BOS RADAR_A01-S02'!$D$2:$AU$66</definedName>
    <definedName name="Z_F3ED475E_5F46_4028_AA14_3D71F0806088_.wvu.PrintArea" localSheetId="1" hidden="1">'BOS RADAR_S02-S06'!$D$1:$AU$63</definedName>
    <definedName name="Z_F83589F3_66DB_481C_8929_7527758CAAA8_.wvu.PrintArea" localSheetId="0" hidden="1">'BOS RADAR_A01-S02'!$A$3:$AU$68</definedName>
    <definedName name="Z_F83589F3_66DB_481C_8929_7527758CAAA8_.wvu.PrintArea" localSheetId="1" hidden="1">'BOS RADAR_S02-S06'!$A$2:$AU$65</definedName>
    <definedName name="Z_FA1B0E86_B591_4714_85DD_827F3A5ABFCC_.wvu.PrintArea" localSheetId="0" hidden="1">'BOS RADAR_A01-S02'!$A$3:$AU$68</definedName>
    <definedName name="Z_FA1B0E86_B591_4714_85DD_827F3A5ABFCC_.wvu.PrintArea" localSheetId="1" hidden="1">'BOS RADAR_S02-S06'!$A$2:$AU$65</definedName>
    <definedName name="Z_FA9B4F05_D97E_4CB6_91D3_AA560248E81D_.wvu.PrintArea" localSheetId="0" hidden="1">'BOS RADAR_A01-S02'!$D$2:$AU$66</definedName>
    <definedName name="Z_FA9B4F05_D97E_4CB6_91D3_AA560248E81D_.wvu.PrintArea" localSheetId="1" hidden="1">'BOS RADAR_S02-S06'!$D$1:$AU$63</definedName>
    <definedName name="Z_FB03AE2E_F75B_4A7C_BBE0_5E1F0B518276_.wvu.PrintArea" localSheetId="0" hidden="1">'BOS RADAR_A01-S02'!$D$2:$AU$66</definedName>
    <definedName name="Z_FB03AE2E_F75B_4A7C_BBE0_5E1F0B518276_.wvu.PrintArea" localSheetId="1" hidden="1">'BOS RADAR_S02-S06'!$D$1:$AU$63</definedName>
    <definedName name="Z_FB79334F_6EF5_428A_8467_D8F949D5F358_.wvu.PrintArea" localSheetId="0" hidden="1">'BOS RADAR_A01-S02'!$D$2:$AU$66</definedName>
    <definedName name="Z_FB79334F_6EF5_428A_8467_D8F949D5F358_.wvu.PrintArea" localSheetId="1" hidden="1">'BOS RADAR_S02-S06'!$D$1:$AU$63</definedName>
    <definedName name="Z_FC9753B5_5D75_4BC0_8D8A_D23307989352_.wvu.PrintArea" localSheetId="0" hidden="1">'BOS RADAR_A01-S02'!$D$2:$AU$66</definedName>
    <definedName name="Z_FC9753B5_5D75_4BC0_8D8A_D23307989352_.wvu.PrintArea" localSheetId="1" hidden="1">'BOS RADAR_S02-S06'!$D$1:$AU$63</definedName>
    <definedName name="Z_FFC8094B_CB1A_42A5_AA41_5AE2789BBB35_.wvu.PrintArea" localSheetId="0" hidden="1">'BOS RADAR_A01-S02'!$D$2:$AU$66</definedName>
    <definedName name="Z_FFC8094B_CB1A_42A5_AA41_5AE2789BBB35_.wvu.PrintArea" localSheetId="1" hidden="1">'BOS RADAR_S02-S06'!$D$1:$AU$63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B7" i="1"/>
  <c r="AS23" i="1" l="1"/>
  <c r="AS13" i="2" l="1"/>
  <c r="AS12" i="2"/>
  <c r="AS24" i="1" l="1"/>
  <c r="AS15" i="2"/>
  <c r="AS14" i="2"/>
  <c r="V13" i="1" l="1"/>
  <c r="AS11" i="2" l="1"/>
  <c r="AP25" i="2" l="1"/>
  <c r="AN25" i="2"/>
  <c r="AP24" i="2"/>
  <c r="AQ24" i="2" s="1"/>
  <c r="AR24" i="2" s="1"/>
  <c r="AN24" i="2"/>
  <c r="AP23" i="2"/>
  <c r="AQ23" i="2" s="1"/>
  <c r="AN23" i="2"/>
  <c r="AP22" i="2"/>
  <c r="AN22" i="2"/>
  <c r="AP21" i="2"/>
  <c r="AN21" i="2"/>
  <c r="AP20" i="2"/>
  <c r="AQ20" i="2" s="1"/>
  <c r="AR20" i="2" s="1"/>
  <c r="AN20" i="2"/>
  <c r="AP19" i="2"/>
  <c r="AN19" i="2"/>
  <c r="AP18" i="2"/>
  <c r="AN18" i="2"/>
  <c r="AP17" i="2"/>
  <c r="AN17" i="2"/>
  <c r="AP16" i="2"/>
  <c r="AQ16" i="2" s="1"/>
  <c r="AR16" i="2" s="1"/>
  <c r="AN16" i="2"/>
  <c r="Y9" i="2"/>
  <c r="AA9" i="2"/>
  <c r="AN9" i="2"/>
  <c r="AO9" i="2"/>
  <c r="AP9" i="2"/>
  <c r="AS9" i="2"/>
  <c r="AR9" i="2"/>
  <c r="AQ9" i="2"/>
  <c r="V20" i="2"/>
  <c r="AS22" i="1"/>
  <c r="AR10" i="1"/>
  <c r="AQ10" i="1"/>
  <c r="AP10" i="1"/>
  <c r="AS28" i="1"/>
  <c r="AS11" i="1"/>
  <c r="AN10" i="1"/>
  <c r="V11" i="1"/>
  <c r="Y10" i="1"/>
  <c r="AA10" i="1"/>
  <c r="AO10" i="1"/>
  <c r="AS10" i="1"/>
  <c r="AS10" i="2" l="1"/>
  <c r="AS12" i="1"/>
  <c r="V16" i="2"/>
  <c r="AR23" i="2"/>
  <c r="AS23" i="2" s="1"/>
  <c r="AS16" i="2"/>
  <c r="AS20" i="2"/>
  <c r="AQ19" i="2"/>
  <c r="AR19" i="2" s="1"/>
  <c r="AS19" i="2" s="1"/>
  <c r="AS14" i="1"/>
  <c r="AS24" i="2"/>
  <c r="AQ17" i="2"/>
  <c r="AR17" i="2" s="1"/>
  <c r="AS17" i="2" s="1"/>
  <c r="AQ21" i="2"/>
  <c r="AR21" i="2" s="1"/>
  <c r="AS21" i="2" s="1"/>
  <c r="AQ25" i="2"/>
  <c r="AR25" i="2" s="1"/>
  <c r="AS25" i="2" s="1"/>
  <c r="AQ18" i="2"/>
  <c r="AR18" i="2" s="1"/>
  <c r="AS18" i="2" s="1"/>
  <c r="AQ22" i="2"/>
  <c r="AR22" i="2" s="1"/>
  <c r="AS22" i="2" s="1"/>
  <c r="V19" i="2"/>
  <c r="V23" i="2"/>
  <c r="V12" i="2"/>
  <c r="V11" i="2"/>
  <c r="V15" i="2"/>
  <c r="V24" i="2"/>
  <c r="V17" i="2"/>
  <c r="V21" i="2"/>
  <c r="V25" i="2"/>
  <c r="V10" i="2"/>
  <c r="V13" i="2"/>
  <c r="V14" i="2"/>
  <c r="V18" i="2"/>
  <c r="V22" i="2"/>
  <c r="AS18" i="1"/>
  <c r="AS26" i="1"/>
  <c r="AS13" i="1"/>
  <c r="AS15" i="1"/>
  <c r="AS27" i="1"/>
  <c r="AS17" i="1"/>
  <c r="AS21" i="1"/>
  <c r="AS16" i="1"/>
  <c r="AS20" i="1"/>
  <c r="AS25" i="1"/>
  <c r="AS19" i="1"/>
  <c r="AT24" i="2" l="1"/>
  <c r="AT22" i="2"/>
  <c r="AT20" i="2"/>
  <c r="AT18" i="2"/>
  <c r="AT16" i="2"/>
  <c r="AT14" i="2"/>
  <c r="AT12" i="2"/>
  <c r="AT10" i="2"/>
  <c r="Y6" i="2"/>
  <c r="AT28" i="1"/>
  <c r="AT26" i="1"/>
  <c r="AT24" i="1"/>
  <c r="AT21" i="1"/>
  <c r="AT19" i="1"/>
  <c r="AT14" i="1"/>
  <c r="AT12" i="1"/>
  <c r="AT11" i="1"/>
  <c r="W11" i="1"/>
  <c r="Y7" i="1"/>
  <c r="V15" i="1" l="1"/>
  <c r="W14" i="1" s="1"/>
  <c r="V18" i="1"/>
  <c r="W17" i="1" s="1"/>
  <c r="V22" i="1"/>
  <c r="W21" i="1" s="1"/>
  <c r="V25" i="1"/>
  <c r="W24" i="1" s="1"/>
  <c r="W26" i="1"/>
  <c r="AT17" i="1"/>
  <c r="W15" i="2"/>
  <c r="W23" i="2"/>
  <c r="AT13" i="2"/>
  <c r="AT17" i="2"/>
  <c r="W11" i="2"/>
  <c r="AT25" i="2"/>
  <c r="AT11" i="2"/>
  <c r="W13" i="2"/>
  <c r="AT19" i="2"/>
  <c r="W21" i="2"/>
  <c r="AT23" i="2"/>
  <c r="W25" i="2"/>
  <c r="AT15" i="2"/>
  <c r="AT21" i="2"/>
  <c r="W19" i="2"/>
  <c r="W17" i="2"/>
  <c r="W10" i="2"/>
  <c r="W12" i="2"/>
  <c r="W14" i="2"/>
  <c r="W16" i="2"/>
  <c r="W18" i="2"/>
  <c r="W20" i="2"/>
  <c r="W22" i="2"/>
  <c r="W24" i="2"/>
  <c r="V14" i="1"/>
  <c r="V26" i="1"/>
  <c r="AT13" i="1"/>
  <c r="AT15" i="1"/>
  <c r="AT18" i="1"/>
  <c r="AT20" i="1"/>
  <c r="AT22" i="1"/>
  <c r="AT25" i="1"/>
  <c r="AT27" i="1"/>
  <c r="V16" i="1" l="1"/>
  <c r="W15" i="1" s="1"/>
  <c r="V24" i="1"/>
  <c r="W22" i="1" s="1"/>
  <c r="V20" i="1"/>
  <c r="W19" i="1" s="1"/>
  <c r="V21" i="1"/>
  <c r="W20" i="1" s="1"/>
  <c r="V19" i="1"/>
  <c r="W18" i="1" s="1"/>
  <c r="V28" i="1"/>
  <c r="W27" i="1" s="1"/>
  <c r="W13" i="1"/>
  <c r="V29" i="1"/>
  <c r="W28" i="1" s="1"/>
  <c r="W25" i="1"/>
  <c r="V12" i="1" l="1"/>
  <c r="W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Marcin Szczurowski</author>
  </authors>
  <commentList>
    <comment ref="D10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R10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10" authorId="0" shapeId="0" xr:uid="{00000000-0006-0000-0000-000003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10" authorId="0" shapeId="0" xr:uid="{00000000-0006-0000-0000-000004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</text>
    </comment>
    <comment ref="U10" authorId="0" shapeId="0" xr:uid="{00000000-0006-0000-0000-000005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</text>
    </comment>
    <comment ref="V10" authorId="0" shapeId="0" xr:uid="{00000000-0006-0000-0000-000006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</text>
    </comment>
    <comment ref="D1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</t>
        </r>
      </text>
    </comment>
    <comment ref="W1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A11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Karczewski
</t>
        </r>
      </text>
    </comment>
    <comment ref="AT1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
Target '21- 70 dni
</t>
        </r>
      </text>
    </comment>
    <comment ref="AA1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AA13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D14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Kruchlik
</t>
        </r>
      </text>
    </comment>
    <comment ref="AA14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</t>
        </r>
      </text>
    </comment>
    <comment ref="D15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</t>
        </r>
      </text>
    </comment>
    <comment ref="AA1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
</t>
        </r>
      </text>
    </comment>
    <comment ref="AA17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
Target 8,5 h 
</t>
        </r>
      </text>
    </comment>
    <comment ref="D18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8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9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9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Tomasz Ostrowski
Target 64,1 m3
</t>
        </r>
      </text>
    </comment>
    <comment ref="D20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taregt max 200 szt.
</t>
        </r>
      </text>
    </comment>
    <comment ref="AA20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1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Nowicki 
target -2,5 %
</t>
        </r>
      </text>
    </comment>
    <comment ref="AA2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2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</t>
        </r>
      </text>
    </comment>
    <comment ref="AA22" authorId="1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4" authorId="1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
</t>
        </r>
      </text>
    </comment>
    <comment ref="AA24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5" authorId="1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Krzysztof J</t>
        </r>
      </text>
    </comment>
    <comment ref="AA25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6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AA26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7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Szczurowski</t>
        </r>
      </text>
    </comment>
    <comment ref="R27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Marcin Szczurowski:</t>
        </r>
        <r>
          <rPr>
            <sz val="9"/>
            <color indexed="81"/>
            <rFont val="Tahoma"/>
            <family val="2"/>
            <charset val="238"/>
          </rPr>
          <t xml:space="preserve">
problemy z produkcją w Robakowie</t>
        </r>
      </text>
    </comment>
    <comment ref="AA27" authorId="1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kowalczyk 
miesięcznie &gt; 97%
</t>
        </r>
      </text>
    </comment>
    <comment ref="D28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D29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
target 15-18 dni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Magda Guzikowska</author>
    <author>tc={0563A31A-4872-4338-A571-71D6A12807B9}</author>
    <author>tc={D45D5908-4CFE-48CB-8D6A-A388482453B0}</author>
    <author>tc={2D0F71FA-288E-4BDD-AB27-C10E421B1708}</author>
    <author>tc={63CB1049-9648-44B8-AE81-388CD885F023}</author>
  </authors>
  <commentList>
    <comment ref="D9" authorId="0" shapeId="0" xr:uid="{00000000-0006-0000-01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Q9" authorId="0" shapeId="0" xr:uid="{00000000-0006-0000-0100-000002000000}">
      <text>
        <r>
          <rPr>
            <sz val="12"/>
            <color indexed="81"/>
            <rFont val="Tahoma"/>
            <family val="2"/>
            <charset val="238"/>
          </rPr>
          <t xml:space="preserve">actual YTD result
</t>
        </r>
      </text>
    </comment>
    <comment ref="R9" authorId="0" shapeId="0" xr:uid="{00000000-0006-0000-0100-000003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9" authorId="0" shapeId="0" xr:uid="{00000000-0006-0000-0100-000004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9" authorId="0" shapeId="0" xr:uid="{00000000-0006-0000-0100-000005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 xr:uid="{00000000-0006-0000-0100-000006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V9" authorId="0" shapeId="0" xr:uid="{00000000-0006-0000-0100-000007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D10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rocznie 
</t>
        </r>
      </text>
    </comment>
    <comment ref="W10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T1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1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2019 - 1,48%
</t>
        </r>
      </text>
    </comment>
    <comment ref="D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2019 - 1,66%
</t>
        </r>
      </text>
    </comment>
    <comment ref="D13" authorId="1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</t>
        </r>
      </text>
    </comment>
    <comment ref="D1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3target 20 minut
</t>
        </r>
      </text>
    </comment>
    <comment ref="D15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 
3 h 
</t>
        </r>
      </text>
    </comment>
    <comment ref="D16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Mariusz Wilczek </t>
        </r>
      </text>
    </comment>
    <comment ref="D17" authorId="1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≤3,83
</t>
        </r>
      </text>
    </comment>
    <comment ref="D18" authorId="1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≤1,18
</t>
        </r>
      </text>
    </comment>
    <comment ref="D19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</t>
        </r>
      </text>
    </comment>
    <comment ref="D20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≤0,083
</t>
        </r>
      </text>
    </comment>
    <comment ref="D21" authorId="1" shapeId="0" xr:uid="{00000000-0006-0000-01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≤1,46
</t>
        </r>
      </text>
    </comment>
    <comment ref="D22" authorId="1" shapeId="0" xr:uid="{00000000-0006-0000-01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 , Piotr G
</t>
        </r>
      </text>
    </comment>
    <comment ref="D23" authorId="1" shapeId="0" xr:uid="{00000000-0006-0000-01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 
</t>
        </r>
      </text>
    </comment>
    <comment ref="G23" authorId="2" shapeId="0" xr:uid="{00000000-0006-0000-0100-000018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R23" authorId="3" shapeId="0" xr:uid="{00000000-0006-0000-0100-000019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AD23" authorId="2" shapeId="0" xr:uid="{00000000-0006-0000-0100-00001A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AO23" authorId="4" shapeId="0" xr:uid="{00000000-0006-0000-0100-00001B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D24" authorId="1" shapeId="0" xr:uid="{00000000-0006-0000-01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
</t>
        </r>
      </text>
    </comment>
    <comment ref="D25" authorId="1" shapeId="0" xr:uid="{00000000-0006-0000-01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Magda G
</t>
        </r>
      </text>
    </comment>
    <comment ref="G25" authorId="2" shapeId="0" xr:uid="{5892D356-E3CD-4AF1-84DB-61FCFEEAF831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cel 0,4mln</t>
        </r>
      </text>
    </comment>
    <comment ref="R25" authorId="5" shapeId="0" xr:uid="{00000000-0006-0000-0100-00001F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  <comment ref="AD25" authorId="2" shapeId="0" xr:uid="{00000000-0006-0000-0100-000020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osiągnięto cel 1mln oszczędności w skali roku</t>
        </r>
      </text>
    </comment>
    <comment ref="AO25" authorId="6" shapeId="0" xr:uid="{00000000-0006-0000-0100-00002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</commentList>
</comments>
</file>

<file path=xl/sharedStrings.xml><?xml version="1.0" encoding="utf-8"?>
<sst xmlns="http://schemas.openxmlformats.org/spreadsheetml/2006/main" count="209" uniqueCount="124">
  <si>
    <t>Process numer</t>
  </si>
  <si>
    <t>YTD Indicator Metric</t>
  </si>
  <si>
    <t>Target</t>
  </si>
  <si>
    <t>Actual 
Score</t>
  </si>
  <si>
    <t>M</t>
  </si>
  <si>
    <t>A01</t>
  </si>
  <si>
    <t>Średni wynik audytu 5S/obszar/kwartał</t>
  </si>
  <si>
    <t>LT - Lead time od zgłoszenia do zakończenia/wdrożenia pomysłu - KAIZEN</t>
  </si>
  <si>
    <t>K</t>
  </si>
  <si>
    <t>Terminowość realizacji zadań w 3 procesach Analizy, Testy i Zmiany</t>
  </si>
  <si>
    <t xml:space="preserve">Terminowość realizacji projektów taktycznych i strategicznych </t>
  </si>
  <si>
    <t>G07</t>
  </si>
  <si>
    <t xml:space="preserve">Warehouse RM wydajność </t>
  </si>
  <si>
    <t>G01A</t>
  </si>
  <si>
    <t xml:space="preserve">OTD non ikea </t>
  </si>
  <si>
    <t xml:space="preserve">Plan sprzedażowy </t>
  </si>
  <si>
    <t xml:space="preserve">Ilość zgłoszeń reklamacji NON - IKEA </t>
  </si>
  <si>
    <t>G08</t>
  </si>
  <si>
    <t>EQU - poziom wypełnienia aut IKEA</t>
  </si>
  <si>
    <t>G01B</t>
  </si>
  <si>
    <t>PCD - Purchasing Cost Development</t>
  </si>
  <si>
    <t>S01</t>
  </si>
  <si>
    <t>G02</t>
  </si>
  <si>
    <t xml:space="preserve">Terminowość nowych wdrożeń </t>
  </si>
  <si>
    <t>COPQ non IKEA</t>
  </si>
  <si>
    <t>G03</t>
  </si>
  <si>
    <t>Stopień realizacji planu auditów</t>
  </si>
  <si>
    <t>G04</t>
  </si>
  <si>
    <t>OTD IKEA</t>
  </si>
  <si>
    <t xml:space="preserve">Internal PPM </t>
  </si>
  <si>
    <t>Terminowość dat sprawdzenia sprzętu kontrolno - pomiarowego</t>
  </si>
  <si>
    <t>G05</t>
  </si>
  <si>
    <t xml:space="preserve">Dostępność/ Availability  surowca </t>
  </si>
  <si>
    <t>S02</t>
  </si>
  <si>
    <t>realizacja planu zatudnienia</t>
  </si>
  <si>
    <t>Pokrycie stocku / stock coverage</t>
  </si>
  <si>
    <t>stopień realizacji planu szkoleń</t>
  </si>
  <si>
    <t>Do not change these figures!</t>
  </si>
  <si>
    <t>Limit</t>
  </si>
  <si>
    <t>Score 125</t>
  </si>
  <si>
    <t>Score100</t>
  </si>
  <si>
    <t>Score 0</t>
  </si>
  <si>
    <t>stopień realizacji budżetu szkoleń</t>
  </si>
  <si>
    <t xml:space="preserve">Absencja krótka &lt; 1 tydzień  </t>
  </si>
  <si>
    <t>Absencja długa &gt; 2 tygodnie</t>
  </si>
  <si>
    <t>S03</t>
  </si>
  <si>
    <t>Dostępność serwerów zarządzanych lokalnie</t>
  </si>
  <si>
    <t>Max czas reakcji od zgłoszenia</t>
  </si>
  <si>
    <t>Max  czas rozwiązania problemu od zgłoszenia   </t>
  </si>
  <si>
    <t>S04</t>
  </si>
  <si>
    <t>S05</t>
  </si>
  <si>
    <t xml:space="preserve">terminowość odbioru odpadów </t>
  </si>
  <si>
    <t>WWE  energia el.
(wskaźnik wydajności energetycznej) - stosunek zużycia energii elektrycznej do wyprodukowanych jednostek [GJ/ tys. szt.]</t>
  </si>
  <si>
    <t>P</t>
  </si>
  <si>
    <t>WWE gaz
(wskaźnik wydajności energetycznej) - stosunek zużycia gazu do stopniodni</t>
  </si>
  <si>
    <t>Odpadowość 
[odpady Mg/wyprodukowane tys.szt]</t>
  </si>
  <si>
    <t>S06</t>
  </si>
  <si>
    <t>PPM dostawców / Supplier PPM</t>
  </si>
  <si>
    <t xml:space="preserve">Ocena dostawców </t>
  </si>
  <si>
    <t xml:space="preserve">Ilosć reklamacji do dostawców </t>
  </si>
  <si>
    <t xml:space="preserve">Oszczedności </t>
  </si>
  <si>
    <t>Revisions history</t>
  </si>
  <si>
    <t>Lp</t>
  </si>
  <si>
    <t>Date</t>
  </si>
  <si>
    <t>Rev. no.</t>
  </si>
  <si>
    <t>Change description</t>
  </si>
  <si>
    <t>Prepared by</t>
  </si>
  <si>
    <t>01</t>
  </si>
  <si>
    <t>First release</t>
  </si>
  <si>
    <t>Justyna K</t>
  </si>
  <si>
    <t>Ilość nowych projektów rozwojowych vs ilość zaakceptowanych projektów</t>
  </si>
  <si>
    <t>GHG IKEA</t>
  </si>
  <si>
    <t>S01/A01</t>
  </si>
  <si>
    <t>Warehouse FG wydajność IKEA</t>
  </si>
  <si>
    <t>Warehouse FG wydajność non  IKEA</t>
  </si>
  <si>
    <t>Yearly Result</t>
  </si>
  <si>
    <t>Warehouse RM wydajność  R</t>
  </si>
  <si>
    <t>Yerly Result</t>
  </si>
  <si>
    <t>Podsumowanie roku 2020</t>
  </si>
  <si>
    <t xml:space="preserve">Justyna K </t>
  </si>
  <si>
    <t>Podsumowanie roku 2021</t>
  </si>
  <si>
    <t>Roczny plik zamiast miesięcznego</t>
  </si>
  <si>
    <t>Zmiana własiciceli procesów</t>
  </si>
  <si>
    <t>Dodanie wskaźników BHP</t>
  </si>
  <si>
    <t>S08</t>
  </si>
  <si>
    <t>A01_09_Z02v6</t>
  </si>
  <si>
    <t>G06 MG</t>
  </si>
  <si>
    <t>G06 ROB</t>
  </si>
  <si>
    <t>ROB_OEE</t>
  </si>
  <si>
    <t xml:space="preserve">ROB_Accuracy </t>
  </si>
  <si>
    <t xml:space="preserve">ROB_Plan Fullfilment  </t>
  </si>
  <si>
    <t>ROB_SH/DH</t>
  </si>
  <si>
    <t>MG_OEE</t>
  </si>
  <si>
    <t xml:space="preserve">MG_Accuracy </t>
  </si>
  <si>
    <t xml:space="preserve">MG_Plan Fullfilment  </t>
  </si>
  <si>
    <t>MG_SH/DH</t>
  </si>
  <si>
    <t>Dostępnosć maszyn (dostępność techniczna TA)</t>
  </si>
  <si>
    <t>Redukcja LTI do 4 wypadków rocznie (o 20% mniej niż w stosunku do roku 2023)</t>
  </si>
  <si>
    <t>50% wzrost do min. 340 zgłoszeń TF3-TF6 oraz Kaizen BHP w 2024 w programie START HAP BHP</t>
  </si>
  <si>
    <t>IQM IKEA</t>
  </si>
  <si>
    <t>IMPROV. IQM %</t>
  </si>
  <si>
    <t>Savings - Hard (HAP BU impact) [k EURO[</t>
  </si>
  <si>
    <t>Savings - Soft (no HAP BU impact) [k EURO]</t>
  </si>
  <si>
    <t xml:space="preserve">Ilość zaakceptowanych reklamacji NON IKEA </t>
  </si>
  <si>
    <r>
      <t xml:space="preserve"> BOS RADAR - all year </t>
    </r>
    <r>
      <rPr>
        <b/>
        <sz val="18"/>
        <color rgb="FFFF0000"/>
        <rFont val="Arial"/>
        <family val="2"/>
        <charset val="238"/>
      </rPr>
      <t>20XX</t>
    </r>
  </si>
  <si>
    <r>
      <t xml:space="preserve">YTD yearly </t>
    </r>
    <r>
      <rPr>
        <sz val="12"/>
        <color rgb="FFFF0000"/>
        <rFont val="Arial"/>
        <family val="2"/>
        <charset val="238"/>
      </rPr>
      <t>20XX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</si>
  <si>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</si>
  <si>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</si>
  <si>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</si>
  <si>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</si>
  <si>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</si>
  <si>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</si>
  <si>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</si>
  <si>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</si>
  <si>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</si>
  <si>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</si>
  <si>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</si>
  <si>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</si>
  <si>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Nr: </t>
  </si>
  <si>
    <t xml:space="preserve">Data publikacji: </t>
  </si>
  <si>
    <t xml:space="preserve">poniżej ukryte wiersze </t>
  </si>
  <si>
    <r>
      <rPr>
        <b/>
        <sz val="18"/>
        <color rgb="FFFF0000"/>
        <rFont val="Arial"/>
        <family val="2"/>
        <charset val="238"/>
      </rPr>
      <t>YTD</t>
    </r>
    <r>
      <rPr>
        <b/>
        <sz val="18"/>
        <rFont val="Arial"/>
        <family val="2"/>
        <charset val="238"/>
      </rPr>
      <t xml:space="preserve"> BOS RADAR - ALL of the year </t>
    </r>
    <r>
      <rPr>
        <b/>
        <sz val="18"/>
        <color rgb="FFFF0000"/>
        <rFont val="Arial"/>
        <family val="2"/>
        <charset val="238"/>
      </rPr>
      <t>20XX</t>
    </r>
  </si>
  <si>
    <r>
      <t>YTD yearly</t>
    </r>
    <r>
      <rPr>
        <sz val="12"/>
        <color rgb="FFFF0000"/>
        <rFont val="Arial"/>
        <family val="2"/>
        <charset val="238"/>
      </rPr>
      <t xml:space="preserve"> 20XX</t>
    </r>
  </si>
  <si>
    <t>1_2_Z01_02v1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</si>
</sst>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#,##0.0"/>
    <numFmt numFmtId="167" formatCode="0.0"/>
    <numFmt numFmtId="168" formatCode="0.000"/>
  </numFmts>
  <fonts count="34" x14ac:knownFonts="1"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  <charset val="238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B05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10"/>
      <name val="Arial"/>
      <family val="2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3.5"/>
      <color indexed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8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top"/>
    </xf>
    <xf numFmtId="164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25" fillId="0" borderId="0"/>
    <xf numFmtId="0" fontId="2" fillId="0" borderId="0"/>
  </cellStyleXfs>
  <cellXfs count="271">
    <xf numFmtId="0" fontId="0" fillId="0" borderId="0" xfId="0">
      <alignment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 applyProtection="1">
      <alignment wrapText="1"/>
      <protection locked="0"/>
    </xf>
    <xf numFmtId="0" fontId="8" fillId="6" borderId="9" xfId="0" applyFont="1" applyFill="1" applyBorder="1" applyAlignment="1">
      <alignment horizontal="left" vertical="center" wrapText="1"/>
    </xf>
    <xf numFmtId="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9" fontId="8" fillId="6" borderId="9" xfId="0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0" fillId="7" borderId="7" xfId="0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left"/>
      <protection locked="0"/>
    </xf>
    <xf numFmtId="10" fontId="12" fillId="3" borderId="9" xfId="0" applyNumberFormat="1" applyFont="1" applyFill="1" applyBorder="1" applyAlignment="1">
      <alignment horizontal="right"/>
    </xf>
    <xf numFmtId="10" fontId="12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>
      <alignment horizontal="right"/>
    </xf>
    <xf numFmtId="9" fontId="14" fillId="0" borderId="0" xfId="0" applyNumberFormat="1" applyFont="1" applyAlignment="1" applyProtection="1">
      <protection locked="0"/>
    </xf>
    <xf numFmtId="9" fontId="15" fillId="3" borderId="0" xfId="0" applyNumberFormat="1" applyFont="1" applyFill="1" applyAlignment="1" applyProtection="1">
      <alignment horizontal="right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9" fontId="13" fillId="8" borderId="9" xfId="0" applyNumberFormat="1" applyFont="1" applyFill="1" applyBorder="1" applyAlignment="1" applyProtection="1">
      <alignment horizontal="right"/>
      <protection locked="0"/>
    </xf>
    <xf numFmtId="9" fontId="13" fillId="3" borderId="9" xfId="0" applyNumberFormat="1" applyFont="1" applyFill="1" applyBorder="1" applyAlignment="1" applyProtection="1">
      <alignment horizontal="right"/>
      <protection locked="0"/>
    </xf>
    <xf numFmtId="4" fontId="13" fillId="3" borderId="9" xfId="0" applyNumberFormat="1" applyFont="1" applyFill="1" applyBorder="1" applyAlignment="1">
      <alignment horizontal="right"/>
    </xf>
    <xf numFmtId="9" fontId="16" fillId="2" borderId="0" xfId="0" applyNumberFormat="1" applyFont="1" applyFill="1" applyAlignment="1" applyProtection="1">
      <protection locked="0"/>
    </xf>
    <xf numFmtId="0" fontId="11" fillId="3" borderId="9" xfId="0" applyFont="1" applyFill="1" applyBorder="1" applyAlignment="1" applyProtection="1">
      <alignment horizontal="left" wrapText="1"/>
      <protection locked="0"/>
    </xf>
    <xf numFmtId="2" fontId="13" fillId="3" borderId="9" xfId="0" applyNumberFormat="1" applyFont="1" applyFill="1" applyBorder="1" applyAlignment="1">
      <alignment horizontal="right"/>
    </xf>
    <xf numFmtId="2" fontId="13" fillId="8" borderId="9" xfId="0" applyNumberFormat="1" applyFont="1" applyFill="1" applyBorder="1" applyAlignment="1" applyProtection="1">
      <alignment horizontal="right"/>
      <protection locked="0"/>
    </xf>
    <xf numFmtId="2" fontId="13" fillId="3" borderId="9" xfId="0" applyNumberFormat="1" applyFont="1" applyFill="1" applyBorder="1" applyAlignment="1" applyProtection="1">
      <alignment horizontal="right"/>
      <protection locked="0"/>
    </xf>
    <xf numFmtId="0" fontId="11" fillId="3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9" fontId="13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 applyProtection="1">
      <alignment horizontal="right"/>
      <protection locked="0"/>
    </xf>
    <xf numFmtId="10" fontId="13" fillId="8" borderId="9" xfId="0" applyNumberFormat="1" applyFont="1" applyFill="1" applyBorder="1" applyAlignment="1" applyProtection="1">
      <alignment horizontal="right"/>
      <protection locked="0"/>
    </xf>
    <xf numFmtId="165" fontId="13" fillId="3" borderId="9" xfId="0" applyNumberFormat="1" applyFont="1" applyFill="1" applyBorder="1" applyAlignment="1">
      <alignment horizontal="right"/>
    </xf>
    <xf numFmtId="165" fontId="13" fillId="8" borderId="9" xfId="0" applyNumberFormat="1" applyFont="1" applyFill="1" applyBorder="1" applyAlignment="1">
      <alignment horizontal="right"/>
    </xf>
    <xf numFmtId="0" fontId="10" fillId="10" borderId="7" xfId="0" applyFont="1" applyFill="1" applyBorder="1" applyAlignment="1" applyProtection="1">
      <alignment horizontal="center"/>
      <protection locked="0"/>
    </xf>
    <xf numFmtId="0" fontId="3" fillId="10" borderId="8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3" fillId="11" borderId="8" xfId="0" applyFont="1" applyFill="1" applyBorder="1" applyAlignment="1" applyProtection="1">
      <alignment horizontal="center"/>
      <protection locked="0"/>
    </xf>
    <xf numFmtId="166" fontId="13" fillId="3" borderId="9" xfId="0" applyNumberFormat="1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 applyProtection="1">
      <alignment horizontal="right"/>
      <protection locked="0"/>
    </xf>
    <xf numFmtId="9" fontId="13" fillId="8" borderId="9" xfId="2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>
      <alignment horizontal="right"/>
    </xf>
    <xf numFmtId="1" fontId="13" fillId="3" borderId="9" xfId="0" applyNumberFormat="1" applyFont="1" applyFill="1" applyBorder="1" applyAlignment="1" applyProtection="1">
      <alignment horizontal="right"/>
      <protection locked="0"/>
    </xf>
    <xf numFmtId="3" fontId="13" fillId="3" borderId="9" xfId="0" applyNumberFormat="1" applyFont="1" applyFill="1" applyBorder="1" applyAlignment="1" applyProtection="1">
      <alignment horizontal="right"/>
      <protection locked="0"/>
    </xf>
    <xf numFmtId="167" fontId="13" fillId="3" borderId="9" xfId="1" applyNumberFormat="1" applyFont="1" applyFill="1" applyBorder="1" applyProtection="1">
      <protection locked="0"/>
    </xf>
    <xf numFmtId="167" fontId="13" fillId="3" borderId="9" xfId="1" applyNumberFormat="1" applyFont="1" applyFill="1" applyBorder="1"/>
    <xf numFmtId="0" fontId="10" fillId="12" borderId="7" xfId="0" applyFont="1" applyFill="1" applyBorder="1" applyAlignment="1" applyProtection="1">
      <alignment horizontal="center"/>
      <protection locked="0"/>
    </xf>
    <xf numFmtId="0" fontId="3" fillId="12" borderId="8" xfId="0" applyFont="1" applyFill="1" applyBorder="1" applyAlignment="1" applyProtection="1">
      <alignment horizontal="center"/>
      <protection locked="0"/>
    </xf>
    <xf numFmtId="10" fontId="13" fillId="8" borderId="9" xfId="0" applyNumberFormat="1" applyFont="1" applyFill="1" applyBorder="1" applyAlignment="1">
      <alignment horizontal="right"/>
    </xf>
    <xf numFmtId="0" fontId="10" fillId="13" borderId="7" xfId="0" applyFont="1" applyFill="1" applyBorder="1" applyAlignment="1" applyProtection="1">
      <alignment horizontal="center"/>
      <protection locked="0"/>
    </xf>
    <xf numFmtId="0" fontId="3" fillId="13" borderId="8" xfId="0" applyFont="1" applyFill="1" applyBorder="1" applyAlignment="1" applyProtection="1">
      <alignment horizontal="center"/>
      <protection locked="0"/>
    </xf>
    <xf numFmtId="10" fontId="13" fillId="3" borderId="9" xfId="2" applyNumberFormat="1" applyFont="1" applyFill="1" applyBorder="1" applyAlignment="1">
      <alignment horizontal="right"/>
    </xf>
    <xf numFmtId="10" fontId="13" fillId="8" borderId="9" xfId="2" applyNumberFormat="1" applyFont="1" applyFill="1" applyBorder="1" applyAlignment="1">
      <alignment horizontal="right"/>
    </xf>
    <xf numFmtId="10" fontId="13" fillId="3" borderId="9" xfId="2" applyNumberFormat="1" applyFont="1" applyFill="1" applyBorder="1" applyAlignment="1" applyProtection="1">
      <alignment horizontal="right"/>
      <protection locked="0"/>
    </xf>
    <xf numFmtId="0" fontId="10" fillId="14" borderId="7" xfId="0" applyFont="1" applyFill="1" applyBorder="1" applyAlignment="1" applyProtection="1">
      <alignment horizontal="center"/>
      <protection locked="0"/>
    </xf>
    <xf numFmtId="0" fontId="3" fillId="14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left" vertical="top" wrapText="1"/>
    </xf>
    <xf numFmtId="165" fontId="12" fillId="8" borderId="9" xfId="0" applyNumberFormat="1" applyFont="1" applyFill="1" applyBorder="1" applyAlignment="1" applyProtection="1">
      <protection locked="0"/>
    </xf>
    <xf numFmtId="0" fontId="10" fillId="15" borderId="7" xfId="0" applyFont="1" applyFill="1" applyBorder="1" applyAlignment="1" applyProtection="1">
      <alignment horizontal="center"/>
      <protection locked="0"/>
    </xf>
    <xf numFmtId="0" fontId="3" fillId="15" borderId="8" xfId="0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/>
      <protection locked="0"/>
    </xf>
    <xf numFmtId="0" fontId="3" fillId="16" borderId="8" xfId="0" applyFont="1" applyFill="1" applyBorder="1" applyAlignment="1" applyProtection="1">
      <alignment horizontal="center"/>
      <protection locked="0"/>
    </xf>
    <xf numFmtId="1" fontId="12" fillId="8" borderId="7" xfId="0" applyNumberFormat="1" applyFont="1" applyFill="1" applyBorder="1" applyAlignment="1">
      <alignment horizontal="right"/>
    </xf>
    <xf numFmtId="3" fontId="12" fillId="3" borderId="9" xfId="0" applyNumberFormat="1" applyFont="1" applyFill="1" applyBorder="1" applyAlignment="1" applyProtection="1">
      <alignment horizontal="right"/>
      <protection locked="0"/>
    </xf>
    <xf numFmtId="0" fontId="10" fillId="17" borderId="7" xfId="0" applyFont="1" applyFill="1" applyBorder="1" applyAlignment="1" applyProtection="1">
      <alignment horizontal="center"/>
      <protection locked="0"/>
    </xf>
    <xf numFmtId="0" fontId="3" fillId="17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3" fillId="18" borderId="8" xfId="0" applyFont="1" applyFill="1" applyBorder="1" applyAlignment="1" applyProtection="1">
      <alignment horizontal="center"/>
      <protection locked="0"/>
    </xf>
    <xf numFmtId="2" fontId="13" fillId="3" borderId="9" xfId="1" applyNumberFormat="1" applyFont="1" applyFill="1" applyBorder="1" applyAlignment="1" applyProtection="1">
      <alignment horizontal="right"/>
      <protection locked="0"/>
    </xf>
    <xf numFmtId="2" fontId="13" fillId="3" borderId="9" xfId="1" applyNumberFormat="1" applyFont="1" applyFill="1" applyBorder="1" applyAlignment="1">
      <alignment horizontal="right"/>
    </xf>
    <xf numFmtId="165" fontId="13" fillId="3" borderId="9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left"/>
    </xf>
    <xf numFmtId="2" fontId="13" fillId="0" borderId="2" xfId="1" applyNumberFormat="1" applyFont="1" applyBorder="1" applyAlignment="1" applyProtection="1">
      <alignment horizontal="right"/>
      <protection locked="0"/>
    </xf>
    <xf numFmtId="2" fontId="13" fillId="0" borderId="2" xfId="1" applyNumberFormat="1" applyFont="1" applyBorder="1" applyAlignment="1">
      <alignment horizontal="right"/>
    </xf>
    <xf numFmtId="2" fontId="13" fillId="2" borderId="2" xfId="1" applyNumberFormat="1" applyFont="1" applyFill="1" applyBorder="1" applyAlignment="1">
      <alignment horizontal="right"/>
    </xf>
    <xf numFmtId="9" fontId="13" fillId="0" borderId="2" xfId="0" applyNumberFormat="1" applyFont="1" applyBorder="1" applyAlignment="1">
      <alignment horizontal="right"/>
    </xf>
    <xf numFmtId="9" fontId="3" fillId="0" borderId="0" xfId="0" applyNumberFormat="1" applyFont="1" applyAlignment="1" applyProtection="1">
      <protection locked="0"/>
    </xf>
    <xf numFmtId="9" fontId="3" fillId="3" borderId="0" xfId="0" applyNumberFormat="1" applyFont="1" applyFill="1" applyAlignment="1" applyProtection="1">
      <protection locked="0"/>
    </xf>
    <xf numFmtId="9" fontId="3" fillId="2" borderId="0" xfId="0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" fontId="18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>
      <alignment horizontal="right"/>
    </xf>
    <xf numFmtId="9" fontId="13" fillId="2" borderId="0" xfId="0" applyNumberFormat="1" applyFont="1" applyFill="1" applyAlignment="1">
      <alignment horizontal="right"/>
    </xf>
    <xf numFmtId="0" fontId="3" fillId="19" borderId="9" xfId="0" applyFont="1" applyFill="1" applyBorder="1" applyAlignment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2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Alignment="1">
      <alignment horizontal="right"/>
    </xf>
    <xf numFmtId="2" fontId="13" fillId="2" borderId="0" xfId="1" applyNumberFormat="1" applyFont="1" applyFill="1" applyAlignment="1">
      <alignment horizontal="right"/>
    </xf>
    <xf numFmtId="9" fontId="1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3" fillId="2" borderId="10" xfId="0" applyFont="1" applyFill="1" applyBorder="1" applyAlignment="1"/>
    <xf numFmtId="0" fontId="18" fillId="2" borderId="11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18" fillId="2" borderId="0" xfId="0" applyFont="1" applyFill="1" applyAlignment="1"/>
    <xf numFmtId="0" fontId="3" fillId="2" borderId="0" xfId="0" applyFont="1" applyFill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>
      <alignment wrapText="1"/>
    </xf>
    <xf numFmtId="0" fontId="8" fillId="20" borderId="0" xfId="0" applyFont="1" applyFill="1" applyAlignment="1">
      <alignment horizontal="center" wrapText="1"/>
    </xf>
    <xf numFmtId="0" fontId="8" fillId="20" borderId="0" xfId="0" applyFont="1" applyFill="1" applyAlignment="1">
      <alignment wrapText="1"/>
    </xf>
    <xf numFmtId="0" fontId="3" fillId="2" borderId="14" xfId="0" applyFont="1" applyFill="1" applyBorder="1" applyAlignment="1">
      <alignment wrapText="1"/>
    </xf>
    <xf numFmtId="9" fontId="3" fillId="2" borderId="13" xfId="0" applyNumberFormat="1" applyFont="1" applyFill="1" applyBorder="1" applyAlignment="1"/>
    <xf numFmtId="9" fontId="8" fillId="20" borderId="0" xfId="0" applyNumberFormat="1" applyFont="1" applyFill="1" applyAlignment="1"/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/>
      <protection locked="0"/>
    </xf>
    <xf numFmtId="0" fontId="12" fillId="21" borderId="9" xfId="0" applyFont="1" applyFill="1" applyBorder="1" applyAlignment="1">
      <alignment horizontal="left"/>
    </xf>
    <xf numFmtId="0" fontId="10" fillId="22" borderId="7" xfId="0" applyFont="1" applyFill="1" applyBorder="1" applyAlignment="1" applyProtection="1">
      <alignment horizontal="center"/>
      <protection locked="0"/>
    </xf>
    <xf numFmtId="0" fontId="3" fillId="22" borderId="8" xfId="0" applyFont="1" applyFill="1" applyBorder="1" applyAlignment="1" applyProtection="1">
      <alignment horizontal="center"/>
      <protection locked="0"/>
    </xf>
    <xf numFmtId="2" fontId="13" fillId="8" borderId="9" xfId="0" applyNumberFormat="1" applyFont="1" applyFill="1" applyBorder="1" applyAlignment="1">
      <alignment horizontal="right"/>
    </xf>
    <xf numFmtId="167" fontId="13" fillId="3" borderId="9" xfId="0" applyNumberFormat="1" applyFont="1" applyFill="1" applyBorder="1" applyAlignment="1">
      <alignment horizontal="right"/>
    </xf>
    <xf numFmtId="0" fontId="10" fillId="23" borderId="7" xfId="0" applyFont="1" applyFill="1" applyBorder="1" applyAlignment="1" applyProtection="1">
      <alignment horizontal="center"/>
      <protection locked="0"/>
    </xf>
    <xf numFmtId="0" fontId="3" fillId="23" borderId="8" xfId="0" applyFont="1" applyFill="1" applyBorder="1" applyAlignment="1" applyProtection="1">
      <alignment horizontal="center"/>
      <protection locked="0"/>
    </xf>
    <xf numFmtId="0" fontId="10" fillId="24" borderId="7" xfId="0" applyFont="1" applyFill="1" applyBorder="1" applyAlignment="1" applyProtection="1">
      <alignment horizontal="center"/>
      <protection locked="0"/>
    </xf>
    <xf numFmtId="0" fontId="3" fillId="24" borderId="8" xfId="0" applyFont="1" applyFill="1" applyBorder="1" applyAlignment="1" applyProtection="1">
      <alignment horizontal="center"/>
      <protection locked="0"/>
    </xf>
    <xf numFmtId="0" fontId="12" fillId="21" borderId="9" xfId="0" applyFont="1" applyFill="1" applyBorder="1" applyAlignment="1">
      <alignment horizontal="left" wrapText="1"/>
    </xf>
    <xf numFmtId="2" fontId="13" fillId="3" borderId="9" xfId="2" applyNumberFormat="1" applyFont="1" applyFill="1" applyBorder="1" applyAlignment="1" applyProtection="1">
      <alignment horizontal="right"/>
      <protection locked="0"/>
    </xf>
    <xf numFmtId="2" fontId="13" fillId="3" borderId="9" xfId="2" applyNumberFormat="1" applyFont="1" applyFill="1" applyBorder="1" applyAlignment="1">
      <alignment horizontal="right"/>
    </xf>
    <xf numFmtId="0" fontId="12" fillId="21" borderId="9" xfId="0" applyFont="1" applyFill="1" applyBorder="1" applyAlignment="1">
      <alignment horizontal="left" vertical="top" wrapText="1"/>
    </xf>
    <xf numFmtId="168" fontId="13" fillId="3" borderId="9" xfId="0" applyNumberFormat="1" applyFont="1" applyFill="1" applyBorder="1" applyAlignment="1">
      <alignment horizontal="right"/>
    </xf>
    <xf numFmtId="168" fontId="13" fillId="3" borderId="9" xfId="0" applyNumberFormat="1" applyFont="1" applyFill="1" applyBorder="1" applyAlignment="1" applyProtection="1">
      <alignment horizontal="right"/>
      <protection locked="0"/>
    </xf>
    <xf numFmtId="0" fontId="10" fillId="25" borderId="7" xfId="0" applyFont="1" applyFill="1" applyBorder="1" applyAlignment="1" applyProtection="1">
      <alignment horizontal="center"/>
      <protection locked="0"/>
    </xf>
    <xf numFmtId="0" fontId="3" fillId="25" borderId="8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left"/>
    </xf>
    <xf numFmtId="1" fontId="13" fillId="3" borderId="9" xfId="2" applyNumberFormat="1" applyFont="1" applyFill="1" applyBorder="1" applyAlignment="1" applyProtection="1">
      <alignment horizontal="right"/>
      <protection locked="0"/>
    </xf>
    <xf numFmtId="1" fontId="13" fillId="3" borderId="9" xfId="2" applyNumberFormat="1" applyFont="1" applyFill="1" applyBorder="1" applyAlignment="1">
      <alignment horizontal="right"/>
    </xf>
    <xf numFmtId="0" fontId="13" fillId="3" borderId="9" xfId="0" applyFont="1" applyFill="1" applyBorder="1" applyAlignment="1">
      <alignment horizontal="left" vertical="top" wrapText="1"/>
    </xf>
    <xf numFmtId="1" fontId="13" fillId="3" borderId="9" xfId="0" applyNumberFormat="1" applyFont="1" applyFill="1" applyBorder="1" applyAlignment="1">
      <alignment horizontal="right"/>
    </xf>
    <xf numFmtId="0" fontId="25" fillId="0" borderId="0" xfId="7"/>
    <xf numFmtId="0" fontId="29" fillId="0" borderId="9" xfId="7" applyFont="1" applyBorder="1" applyAlignment="1">
      <alignment horizontal="center" vertical="center"/>
    </xf>
    <xf numFmtId="0" fontId="25" fillId="0" borderId="9" xfId="7" applyBorder="1" applyAlignment="1">
      <alignment horizontal="center" vertical="center"/>
    </xf>
    <xf numFmtId="14" fontId="25" fillId="0" borderId="9" xfId="7" applyNumberFormat="1" applyBorder="1" applyAlignment="1">
      <alignment horizontal="center" vertical="center"/>
    </xf>
    <xf numFmtId="0" fontId="25" fillId="0" borderId="9" xfId="7" quotePrefix="1" applyBorder="1" applyAlignment="1">
      <alignment horizontal="center" vertic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2" fontId="13" fillId="0" borderId="9" xfId="0" applyNumberFormat="1" applyFont="1" applyBorder="1" applyAlignment="1">
      <alignment horizontal="right"/>
    </xf>
    <xf numFmtId="17" fontId="8" fillId="6" borderId="9" xfId="0" applyNumberFormat="1" applyFont="1" applyFill="1" applyBorder="1" applyAlignment="1">
      <alignment horizontal="left" vertical="center" wrapText="1"/>
    </xf>
    <xf numFmtId="0" fontId="8" fillId="26" borderId="9" xfId="0" applyFont="1" applyFill="1" applyBorder="1" applyAlignment="1">
      <alignment horizontal="left" vertical="center" wrapText="1"/>
    </xf>
    <xf numFmtId="9" fontId="13" fillId="27" borderId="9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>
      <alignment horizontal="right"/>
    </xf>
    <xf numFmtId="0" fontId="8" fillId="28" borderId="9" xfId="0" applyFont="1" applyFill="1" applyBorder="1" applyAlignment="1">
      <alignment horizontal="center" vertical="center" wrapText="1"/>
    </xf>
    <xf numFmtId="10" fontId="12" fillId="28" borderId="9" xfId="0" applyNumberFormat="1" applyFont="1" applyFill="1" applyBorder="1" applyAlignment="1">
      <alignment horizontal="center"/>
    </xf>
    <xf numFmtId="2" fontId="13" fillId="28" borderId="9" xfId="0" applyNumberFormat="1" applyFont="1" applyFill="1" applyBorder="1" applyAlignment="1">
      <alignment horizontal="center"/>
    </xf>
    <xf numFmtId="9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2" applyNumberFormat="1" applyFont="1" applyFill="1" applyBorder="1" applyAlignment="1" applyProtection="1">
      <alignment horizontal="center"/>
      <protection locked="0"/>
    </xf>
    <xf numFmtId="2" fontId="13" fillId="28" borderId="9" xfId="1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>
      <alignment horizontal="center"/>
    </xf>
    <xf numFmtId="9" fontId="13" fillId="26" borderId="9" xfId="0" applyNumberFormat="1" applyFont="1" applyFill="1" applyBorder="1" applyAlignment="1">
      <alignment horizontal="right"/>
    </xf>
    <xf numFmtId="2" fontId="13" fillId="26" borderId="9" xfId="0" applyNumberFormat="1" applyFont="1" applyFill="1" applyBorder="1" applyAlignment="1">
      <alignment horizontal="right"/>
    </xf>
    <xf numFmtId="10" fontId="13" fillId="26" borderId="9" xfId="0" applyNumberFormat="1" applyFont="1" applyFill="1" applyBorder="1" applyAlignment="1">
      <alignment horizontal="right"/>
    </xf>
    <xf numFmtId="1" fontId="13" fillId="26" borderId="9" xfId="0" applyNumberFormat="1" applyFont="1" applyFill="1" applyBorder="1" applyAlignment="1">
      <alignment horizontal="right"/>
    </xf>
    <xf numFmtId="9" fontId="13" fillId="22" borderId="9" xfId="0" applyNumberFormat="1" applyFont="1" applyFill="1" applyBorder="1" applyAlignment="1">
      <alignment horizontal="right"/>
    </xf>
    <xf numFmtId="9" fontId="13" fillId="26" borderId="9" xfId="0" applyNumberFormat="1" applyFont="1" applyFill="1" applyBorder="1" applyAlignment="1" applyProtection="1">
      <alignment horizontal="right"/>
      <protection locked="0"/>
    </xf>
    <xf numFmtId="10" fontId="13" fillId="26" borderId="9" xfId="0" applyNumberFormat="1" applyFont="1" applyFill="1" applyBorder="1" applyAlignment="1" applyProtection="1">
      <alignment horizontal="right"/>
      <protection locked="0"/>
    </xf>
    <xf numFmtId="2" fontId="13" fillId="26" borderId="9" xfId="0" applyNumberFormat="1" applyFont="1" applyFill="1" applyBorder="1" applyAlignment="1" applyProtection="1">
      <alignment horizontal="right"/>
      <protection locked="0"/>
    </xf>
    <xf numFmtId="1" fontId="13" fillId="26" borderId="9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wrapText="1"/>
    </xf>
    <xf numFmtId="9" fontId="3" fillId="2" borderId="0" xfId="0" applyNumberFormat="1" applyFont="1" applyFill="1" applyAlignment="1"/>
    <xf numFmtId="0" fontId="12" fillId="21" borderId="9" xfId="0" applyFont="1" applyFill="1" applyBorder="1" applyAlignment="1" applyProtection="1">
      <alignment horizontal="left" wrapText="1"/>
      <protection locked="0"/>
    </xf>
    <xf numFmtId="10" fontId="13" fillId="27" borderId="9" xfId="0" applyNumberFormat="1" applyFont="1" applyFill="1" applyBorder="1" applyAlignment="1">
      <alignment horizontal="right"/>
    </xf>
    <xf numFmtId="1" fontId="13" fillId="3" borderId="9" xfId="1" applyNumberFormat="1" applyFont="1" applyFill="1" applyBorder="1" applyProtection="1">
      <protection locked="0"/>
    </xf>
    <xf numFmtId="10" fontId="12" fillId="28" borderId="9" xfId="0" applyNumberFormat="1" applyFont="1" applyFill="1" applyBorder="1" applyAlignment="1" applyProtection="1">
      <alignment horizontal="center"/>
      <protection locked="0"/>
    </xf>
    <xf numFmtId="167" fontId="13" fillId="3" borderId="9" xfId="0" applyNumberFormat="1" applyFont="1" applyFill="1" applyBorder="1" applyAlignment="1" applyProtection="1">
      <alignment horizontal="right"/>
      <protection locked="0"/>
    </xf>
    <xf numFmtId="167" fontId="12" fillId="3" borderId="9" xfId="0" applyNumberFormat="1" applyFont="1" applyFill="1" applyBorder="1" applyAlignment="1">
      <alignment horizontal="right"/>
    </xf>
    <xf numFmtId="9" fontId="12" fillId="3" borderId="9" xfId="2" applyFont="1" applyFill="1" applyBorder="1" applyAlignment="1">
      <alignment horizontal="right"/>
    </xf>
    <xf numFmtId="165" fontId="12" fillId="3" borderId="9" xfId="0" applyNumberFormat="1" applyFont="1" applyFill="1" applyBorder="1" applyAlignment="1" applyProtection="1">
      <protection locked="0"/>
    </xf>
    <xf numFmtId="10" fontId="0" fillId="0" borderId="0" xfId="0" applyNumberFormat="1" applyAlignment="1"/>
    <xf numFmtId="10" fontId="0" fillId="0" borderId="0" xfId="0" applyNumberFormat="1" applyAlignment="1">
      <alignment wrapText="1"/>
    </xf>
    <xf numFmtId="4" fontId="13" fillId="28" borderId="9" xfId="0" applyNumberFormat="1" applyFont="1" applyFill="1" applyBorder="1" applyAlignment="1">
      <alignment horizontal="center"/>
    </xf>
    <xf numFmtId="10" fontId="13" fillId="3" borderId="7" xfId="0" applyNumberFormat="1" applyFont="1" applyFill="1" applyBorder="1" applyAlignment="1">
      <alignment horizontal="right"/>
    </xf>
    <xf numFmtId="2" fontId="30" fillId="3" borderId="9" xfId="0" applyNumberFormat="1" applyFont="1" applyFill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left"/>
    </xf>
    <xf numFmtId="9" fontId="13" fillId="0" borderId="9" xfId="0" applyNumberFormat="1" applyFont="1" applyBorder="1" applyAlignment="1" applyProtection="1">
      <alignment horizontal="right"/>
      <protection locked="0"/>
    </xf>
    <xf numFmtId="9" fontId="13" fillId="30" borderId="9" xfId="0" applyNumberFormat="1" applyFont="1" applyFill="1" applyBorder="1" applyAlignment="1">
      <alignment horizontal="right"/>
    </xf>
    <xf numFmtId="9" fontId="13" fillId="3" borderId="7" xfId="2" applyFont="1" applyFill="1" applyBorder="1" applyAlignment="1">
      <alignment horizontal="right"/>
    </xf>
    <xf numFmtId="0" fontId="24" fillId="2" borderId="0" xfId="0" applyFont="1" applyFill="1" applyAlignment="1" applyProtection="1">
      <alignment horizontal="right"/>
      <protection locked="0"/>
    </xf>
    <xf numFmtId="3" fontId="13" fillId="3" borderId="9" xfId="1" applyNumberFormat="1" applyFont="1" applyFill="1" applyBorder="1" applyProtection="1">
      <protection locked="0"/>
    </xf>
    <xf numFmtId="10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>
      <alignment horizontal="right"/>
    </xf>
    <xf numFmtId="9" fontId="13" fillId="31" borderId="9" xfId="0" applyNumberFormat="1" applyFont="1" applyFill="1" applyBorder="1" applyAlignment="1">
      <alignment horizontal="right"/>
    </xf>
    <xf numFmtId="10" fontId="13" fillId="0" borderId="9" xfId="0" applyNumberFormat="1" applyFont="1" applyBorder="1" applyAlignment="1" applyProtection="1">
      <alignment horizontal="right"/>
      <protection locked="0"/>
    </xf>
    <xf numFmtId="10" fontId="12" fillId="0" borderId="9" xfId="0" applyNumberFormat="1" applyFont="1" applyBorder="1" applyAlignment="1" applyProtection="1">
      <protection locked="0"/>
    </xf>
    <xf numFmtId="10" fontId="13" fillId="0" borderId="9" xfId="2" applyNumberFormat="1" applyFont="1" applyFill="1" applyBorder="1" applyAlignment="1">
      <alignment horizontal="right"/>
    </xf>
    <xf numFmtId="10" fontId="12" fillId="0" borderId="9" xfId="0" applyNumberFormat="1" applyFont="1" applyBorder="1" applyAlignment="1">
      <alignment horizontal="right"/>
    </xf>
    <xf numFmtId="165" fontId="13" fillId="0" borderId="9" xfId="0" applyNumberFormat="1" applyFont="1" applyBorder="1" applyAlignment="1" applyProtection="1">
      <alignment horizontal="right"/>
      <protection locked="0"/>
    </xf>
    <xf numFmtId="10" fontId="13" fillId="0" borderId="9" xfId="2" applyNumberFormat="1" applyFont="1" applyFill="1" applyBorder="1" applyAlignment="1" applyProtection="1">
      <alignment horizontal="right"/>
      <protection locked="0"/>
    </xf>
    <xf numFmtId="167" fontId="13" fillId="0" borderId="9" xfId="1" applyNumberFormat="1" applyFont="1" applyFill="1" applyBorder="1" applyProtection="1">
      <protection locked="0"/>
    </xf>
    <xf numFmtId="165" fontId="13" fillId="0" borderId="9" xfId="0" applyNumberFormat="1" applyFont="1" applyBorder="1" applyAlignment="1">
      <alignment horizontal="right"/>
    </xf>
    <xf numFmtId="10" fontId="13" fillId="3" borderId="9" xfId="0" applyNumberFormat="1" applyFont="1" applyFill="1" applyBorder="1" applyAlignment="1">
      <alignment horizontal="right" vertical="center"/>
    </xf>
    <xf numFmtId="9" fontId="13" fillId="0" borderId="7" xfId="2" applyFont="1" applyFill="1" applyBorder="1" applyAlignment="1">
      <alignment horizontal="right"/>
    </xf>
    <xf numFmtId="167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 applyProtection="1">
      <alignment horizontal="right"/>
      <protection locked="0"/>
    </xf>
    <xf numFmtId="1" fontId="30" fillId="0" borderId="9" xfId="0" applyNumberFormat="1" applyFont="1" applyBorder="1" applyAlignment="1" applyProtection="1">
      <alignment horizontal="right"/>
      <protection locked="0"/>
    </xf>
    <xf numFmtId="1" fontId="13" fillId="0" borderId="9" xfId="1" applyNumberFormat="1" applyFont="1" applyFill="1" applyBorder="1" applyAlignment="1" applyProtection="1">
      <alignment horizontal="right"/>
      <protection locked="0"/>
    </xf>
    <xf numFmtId="2" fontId="13" fillId="3" borderId="7" xfId="0" applyNumberFormat="1" applyFont="1" applyFill="1" applyBorder="1" applyAlignment="1">
      <alignment horizontal="right"/>
    </xf>
    <xf numFmtId="165" fontId="13" fillId="26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/>
    <xf numFmtId="165" fontId="12" fillId="0" borderId="9" xfId="0" applyNumberFormat="1" applyFont="1" applyBorder="1" applyAlignment="1" applyProtection="1">
      <protection locked="0"/>
    </xf>
    <xf numFmtId="4" fontId="13" fillId="8" borderId="9" xfId="0" applyNumberFormat="1" applyFont="1" applyFill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0" fontId="10" fillId="14" borderId="19" xfId="0" applyFont="1" applyFill="1" applyBorder="1" applyAlignment="1" applyProtection="1">
      <alignment horizontal="center"/>
      <protection locked="0"/>
    </xf>
    <xf numFmtId="0" fontId="3" fillId="14" borderId="20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>
      <alignment horizontal="left"/>
    </xf>
    <xf numFmtId="9" fontId="13" fillId="0" borderId="18" xfId="0" applyNumberFormat="1" applyFont="1" applyBorder="1" applyAlignment="1" applyProtection="1">
      <alignment horizontal="right"/>
      <protection locked="0"/>
    </xf>
    <xf numFmtId="10" fontId="13" fillId="28" borderId="18" xfId="0" applyNumberFormat="1" applyFont="1" applyFill="1" applyBorder="1" applyAlignment="1" applyProtection="1">
      <alignment horizontal="center"/>
      <protection locked="0"/>
    </xf>
    <xf numFmtId="9" fontId="13" fillId="8" borderId="18" xfId="0" applyNumberFormat="1" applyFont="1" applyFill="1" applyBorder="1" applyAlignment="1" applyProtection="1">
      <alignment horizontal="right"/>
      <protection locked="0"/>
    </xf>
    <xf numFmtId="9" fontId="13" fillId="3" borderId="18" xfId="0" applyNumberFormat="1" applyFont="1" applyFill="1" applyBorder="1" applyAlignment="1" applyProtection="1">
      <alignment horizontal="right"/>
      <protection locked="0"/>
    </xf>
    <xf numFmtId="4" fontId="13" fillId="3" borderId="18" xfId="0" applyNumberFormat="1" applyFont="1" applyFill="1" applyBorder="1" applyAlignment="1">
      <alignment horizontal="right"/>
    </xf>
    <xf numFmtId="9" fontId="13" fillId="27" borderId="18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/>
    <xf numFmtId="2" fontId="12" fillId="3" borderId="9" xfId="0" applyNumberFormat="1" applyFont="1" applyFill="1" applyBorder="1" applyAlignment="1" applyProtection="1">
      <protection locked="0"/>
    </xf>
    <xf numFmtId="0" fontId="13" fillId="3" borderId="7" xfId="0" applyFont="1" applyFill="1" applyBorder="1" applyAlignment="1">
      <alignment horizontal="right"/>
    </xf>
    <xf numFmtId="0" fontId="13" fillId="3" borderId="7" xfId="2" applyNumberFormat="1" applyFont="1" applyFill="1" applyBorder="1" applyAlignment="1">
      <alignment horizontal="right"/>
    </xf>
    <xf numFmtId="2" fontId="13" fillId="0" borderId="9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/>
    <xf numFmtId="2" fontId="13" fillId="0" borderId="9" xfId="1" applyNumberFormat="1" applyFont="1" applyFill="1" applyBorder="1" applyAlignment="1" applyProtection="1">
      <alignment horizontal="right"/>
      <protection locked="0"/>
    </xf>
    <xf numFmtId="10" fontId="12" fillId="3" borderId="9" xfId="0" applyNumberFormat="1" applyFont="1" applyFill="1" applyBorder="1" applyAlignment="1" applyProtection="1">
      <protection locked="0"/>
    </xf>
    <xf numFmtId="2" fontId="13" fillId="8" borderId="9" xfId="1" applyNumberFormat="1" applyFont="1" applyFill="1" applyBorder="1" applyProtection="1">
      <protection locked="0"/>
    </xf>
    <xf numFmtId="2" fontId="13" fillId="8" borderId="9" xfId="1" applyNumberFormat="1" applyFont="1" applyFill="1" applyBorder="1" applyAlignment="1">
      <alignment horizontal="right"/>
    </xf>
    <xf numFmtId="0" fontId="1" fillId="0" borderId="0" xfId="0" applyFont="1" applyAlignment="1"/>
    <xf numFmtId="14" fontId="1" fillId="0" borderId="0" xfId="0" applyNumberFormat="1" applyFont="1" applyAlignment="1"/>
    <xf numFmtId="166" fontId="13" fillId="8" borderId="9" xfId="0" applyNumberFormat="1" applyFont="1" applyFill="1" applyBorder="1" applyAlignment="1">
      <alignment horizontal="right"/>
    </xf>
    <xf numFmtId="3" fontId="13" fillId="8" borderId="9" xfId="0" applyNumberFormat="1" applyFont="1" applyFill="1" applyBorder="1" applyAlignment="1">
      <alignment horizontal="right"/>
    </xf>
    <xf numFmtId="0" fontId="33" fillId="2" borderId="0" xfId="0" applyFont="1" applyFill="1" applyAlignment="1" applyProtection="1">
      <protection locked="0"/>
    </xf>
    <xf numFmtId="167" fontId="13" fillId="8" borderId="9" xfId="0" applyNumberFormat="1" applyFont="1" applyFill="1" applyBorder="1" applyAlignment="1">
      <alignment horizontal="right"/>
    </xf>
    <xf numFmtId="1" fontId="13" fillId="8" borderId="9" xfId="0" applyNumberFormat="1" applyFont="1" applyFill="1" applyBorder="1" applyAlignment="1" applyProtection="1">
      <alignment horizontal="right"/>
      <protection locked="0"/>
    </xf>
    <xf numFmtId="1" fontId="13" fillId="8" borderId="9" xfId="0" applyNumberFormat="1" applyFont="1" applyFill="1" applyBorder="1" applyAlignment="1">
      <alignment horizontal="right"/>
    </xf>
    <xf numFmtId="9" fontId="13" fillId="8" borderId="9" xfId="2" applyFont="1" applyFill="1" applyBorder="1" applyAlignment="1">
      <alignment horizontal="right"/>
    </xf>
    <xf numFmtId="2" fontId="13" fillId="3" borderId="7" xfId="2" applyNumberFormat="1" applyFont="1" applyFill="1" applyBorder="1" applyAlignment="1">
      <alignment horizontal="right"/>
    </xf>
    <xf numFmtId="1" fontId="13" fillId="3" borderId="7" xfId="2" applyNumberFormat="1" applyFont="1" applyFill="1" applyBorder="1" applyAlignment="1">
      <alignment horizontal="right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12" fillId="21" borderId="7" xfId="0" applyFont="1" applyFill="1" applyBorder="1" applyAlignment="1" applyProtection="1">
      <alignment horizontal="center"/>
      <protection locked="0"/>
    </xf>
    <xf numFmtId="0" fontId="12" fillId="21" borderId="8" xfId="0" applyFont="1" applyFill="1" applyBorder="1" applyAlignment="1" applyProtection="1">
      <alignment horizontal="center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10" fillId="9" borderId="8" xfId="0" applyFont="1" applyFill="1" applyBorder="1" applyAlignment="1" applyProtection="1">
      <alignment horizontal="center"/>
      <protection locked="0"/>
    </xf>
    <xf numFmtId="0" fontId="12" fillId="29" borderId="7" xfId="0" applyFont="1" applyFill="1" applyBorder="1" applyAlignment="1" applyProtection="1">
      <alignment horizontal="center"/>
      <protection locked="0"/>
    </xf>
    <xf numFmtId="0" fontId="12" fillId="29" borderId="8" xfId="0" applyFont="1" applyFill="1" applyBorder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29" fillId="0" borderId="9" xfId="7" applyFont="1" applyBorder="1" applyAlignment="1">
      <alignment horizontal="center" vertical="center"/>
    </xf>
  </cellXfs>
  <cellStyles count="9">
    <cellStyle name="%" xfId="3" xr:uid="{00000000-0005-0000-0000-000000000000}"/>
    <cellStyle name="Dziesiętny" xfId="1" builtinId="3"/>
    <cellStyle name="Hiperłącze 2" xfId="5" xr:uid="{00000000-0005-0000-0000-000003000000}"/>
    <cellStyle name="Normalny" xfId="0" builtinId="0"/>
    <cellStyle name="Normalny 2 2 2" xfId="4" xr:uid="{00000000-0005-0000-0000-000005000000}"/>
    <cellStyle name="Normalny 3" xfId="8" xr:uid="{00000000-0005-0000-0000-000006000000}"/>
    <cellStyle name="Normalny 8" xfId="7" xr:uid="{00000000-0005-0000-0000-000007000000}"/>
    <cellStyle name="Normalny 9" xfId="6" xr:uid="{00000000-0005-0000-0000-000008000000}"/>
    <cellStyle name="Procentowy" xfId="2" builtinId="5"/>
  </cellStyles>
  <dxfs count="0"/>
  <tableStyles count="0" defaultTableStyle="TableStyleMedium2" defaultPivotStyle="PivotStyleLight16"/>
  <colors>
    <mruColors>
      <color rgb="FFD4ECBA"/>
      <color rgb="FF49A982"/>
      <color rgb="FF409E6F"/>
      <color rgb="FFE8D1FF"/>
      <color rgb="FF439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RADAR_A01-S02'!$D$73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RADAR_A01-S02'!$D$74:$D$88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C-41F3-89D4-B99F3A46A8C4}"/>
            </c:ext>
          </c:extLst>
        </c:ser>
        <c:ser>
          <c:idx val="1"/>
          <c:order val="1"/>
          <c:tx>
            <c:strRef>
              <c:f>'BOS RADAR_A01-S02'!$E$73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RADAR_A01-S02'!$E$74:$E$88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C-41F3-89D4-B99F3A46A8C4}"/>
            </c:ext>
          </c:extLst>
        </c:ser>
        <c:ser>
          <c:idx val="2"/>
          <c:order val="2"/>
          <c:tx>
            <c:strRef>
              <c:f>'BOS RADAR_A01-S02'!$R$73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RADAR_A01-S02'!$R$74:$R$88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C-41F3-89D4-B99F3A46A8C4}"/>
            </c:ext>
          </c:extLst>
        </c:ser>
        <c:ser>
          <c:idx val="3"/>
          <c:order val="3"/>
          <c:tx>
            <c:strRef>
              <c:f>'BOS RADAR_A01-S02'!$S$73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RADAR_A01-S02'!$S$74:$S$88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C-41F3-89D4-B99F3A46A8C4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RADAR_A01-S02'!$W$11:$W$27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7C-41F3-89D4-B99F3A46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60656"/>
        <c:axId val="440461048"/>
      </c:radarChart>
      <c:catAx>
        <c:axId val="44046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1048"/>
        <c:crosses val="autoZero"/>
        <c:auto val="0"/>
        <c:lblAlgn val="ctr"/>
        <c:lblOffset val="100"/>
        <c:noMultiLvlLbl val="0"/>
      </c:catAx>
      <c:valAx>
        <c:axId val="44046104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0656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RADAR_A01-S02'!$AA$73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RADAR_A01-S02'!$AA$74:$AA$90</c15:sqref>
                  </c15:fullRef>
                </c:ext>
              </c:extLst>
              <c:f>('BOS RADAR_A01-S02'!$AA$74:$AA$87,'BOS RADAR_A01-S02'!$AA$89:$AA$90)</c:f>
              <c:numCache>
                <c:formatCode>0%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CF4-876C-7C255AF67622}"/>
            </c:ext>
          </c:extLst>
        </c:ser>
        <c:ser>
          <c:idx val="1"/>
          <c:order val="1"/>
          <c:tx>
            <c:strRef>
              <c:f>'BOS RADAR_A01-S02'!$AB$73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RADAR_A01-S02'!$AB$74:$AB$90</c15:sqref>
                  </c15:fullRef>
                </c:ext>
              </c:extLst>
              <c:f>('BOS RADAR_A01-S02'!$AB$74:$AB$87,'BOS RADAR_A01-S02'!$AB$89:$AB$90)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9-4CF4-876C-7C255AF67622}"/>
            </c:ext>
          </c:extLst>
        </c:ser>
        <c:ser>
          <c:idx val="2"/>
          <c:order val="2"/>
          <c:tx>
            <c:strRef>
              <c:f>'BOS RADAR_A01-S02'!$AO$73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RADAR_A01-S02'!$AO$74:$AO$90</c15:sqref>
                  </c15:fullRef>
                </c:ext>
              </c:extLst>
              <c:f>('BOS RADAR_A01-S02'!$AO$74:$AO$87,'BOS RADAR_A01-S02'!$AO$89:$AO$90)</c:f>
              <c:numCache>
                <c:formatCode>0%</c:formatCode>
                <c:ptCount val="16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9-4CF4-876C-7C255AF67622}"/>
            </c:ext>
          </c:extLst>
        </c:ser>
        <c:ser>
          <c:idx val="3"/>
          <c:order val="3"/>
          <c:tx>
            <c:strRef>
              <c:f>'BOS RADAR_A01-S02'!$AP$73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RADAR_A01-S02'!$AP$74:$AP$90</c15:sqref>
                  </c15:fullRef>
                </c:ext>
              </c:extLst>
              <c:f>('BOS RADAR_A01-S02'!$AP$74:$AP$87,'BOS RADAR_A01-S02'!$AP$89:$AP$90)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9-4CF4-876C-7C255AF67622}"/>
            </c:ext>
          </c:extLst>
        </c:ser>
        <c:ser>
          <c:idx val="4"/>
          <c:order val="4"/>
          <c:tx>
            <c:v>Actuals</c:v>
          </c:tx>
          <c:spPr>
            <a:noFill/>
            <a:ln w="57150">
              <a:solidFill>
                <a:srgbClr val="00B0F0"/>
              </a:solidFill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RADAR_A01-S02'!$AS$11:$AS$28</c15:sqref>
                  </c15:fullRef>
                </c:ext>
              </c:extLst>
              <c:f>('BOS RADAR_A01-S02'!$AS$11:$AS$24,'BOS RADAR_A01-S02'!$AS$26:$AS$28)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9-4CF4-876C-7C255AF6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3512"/>
        <c:axId val="440650376"/>
      </c:radarChart>
      <c:catAx>
        <c:axId val="440653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0376"/>
        <c:crosses val="autoZero"/>
        <c:auto val="0"/>
        <c:lblAlgn val="ctr"/>
        <c:lblOffset val="100"/>
        <c:noMultiLvlLbl val="0"/>
      </c:catAx>
      <c:valAx>
        <c:axId val="440650376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3512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RADAR_S02-S06'!$D$70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RADAR_S02-S06'!$D$71:$D$85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F-445C-9112-8AA8408FC2D2}"/>
            </c:ext>
          </c:extLst>
        </c:ser>
        <c:ser>
          <c:idx val="1"/>
          <c:order val="1"/>
          <c:tx>
            <c:strRef>
              <c:f>'BOS RADAR_S02-S06'!$E$70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RADAR_S02-S06'!$E$71:$E$85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F-445C-9112-8AA8408FC2D2}"/>
            </c:ext>
          </c:extLst>
        </c:ser>
        <c:ser>
          <c:idx val="2"/>
          <c:order val="2"/>
          <c:tx>
            <c:strRef>
              <c:f>'BOS RADAR_S02-S06'!$R$70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RADAR_S02-S06'!$R$71:$R$85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F-445C-9112-8AA8408FC2D2}"/>
            </c:ext>
          </c:extLst>
        </c:ser>
        <c:ser>
          <c:idx val="3"/>
          <c:order val="3"/>
          <c:tx>
            <c:strRef>
              <c:f>'BOS RADAR_S02-S06'!$S$70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RADAR_S02-S06'!$S$71:$S$85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F-445C-9112-8AA8408FC2D2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RADAR_S02-S06'!$W$10:$W$24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F-445C-9112-8AA8408F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2728"/>
        <c:axId val="438164984"/>
      </c:radarChart>
      <c:catAx>
        <c:axId val="440652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164984"/>
        <c:crosses val="autoZero"/>
        <c:auto val="0"/>
        <c:lblAlgn val="ctr"/>
        <c:lblOffset val="100"/>
        <c:noMultiLvlLbl val="0"/>
      </c:catAx>
      <c:valAx>
        <c:axId val="438164984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272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RADAR_S02-S06'!$AA$70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RADAR_S02-S06'!$AA$71:$AA$85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6-42CE-BB06-2BA530516809}"/>
            </c:ext>
          </c:extLst>
        </c:ser>
        <c:ser>
          <c:idx val="1"/>
          <c:order val="1"/>
          <c:tx>
            <c:strRef>
              <c:f>'BOS RADAR_S02-S06'!$AN$70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RADAR_S02-S06'!$AN$71:$AN$85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6-42CE-BB06-2BA530516809}"/>
            </c:ext>
          </c:extLst>
        </c:ser>
        <c:ser>
          <c:idx val="2"/>
          <c:order val="2"/>
          <c:tx>
            <c:strRef>
              <c:f>'BOS RADAR_S02-S06'!$AO$70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RADAR_S02-S06'!$AO$71:$AO$85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6-42CE-BB06-2BA530516809}"/>
            </c:ext>
          </c:extLst>
        </c:ser>
        <c:ser>
          <c:idx val="3"/>
          <c:order val="3"/>
          <c:tx>
            <c:strRef>
              <c:f>'BOS RADAR_S02-S06'!$AP$70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RADAR_S02-S06'!$AP$71:$AP$85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6-42CE-BB06-2BA530516809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RADAR_S02-S06'!$AT$10:$AT$24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6-42CE-BB06-2BA5305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493488"/>
        <c:axId val="524492312"/>
      </c:radarChart>
      <c:catAx>
        <c:axId val="52449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2312"/>
        <c:crosses val="autoZero"/>
        <c:auto val="0"/>
        <c:lblAlgn val="ctr"/>
        <c:lblOffset val="100"/>
        <c:noMultiLvlLbl val="0"/>
      </c:catAx>
      <c:valAx>
        <c:axId val="524492312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348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</xdr:colOff>
      <xdr:row>33</xdr:row>
      <xdr:rowOff>145868</xdr:rowOff>
    </xdr:from>
    <xdr:to>
      <xdr:col>22</xdr:col>
      <xdr:colOff>71391</xdr:colOff>
      <xdr:row>66</xdr:row>
      <xdr:rowOff>15965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EDFE50DE-D8B7-42BA-BC95-41315EE27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633987</xdr:colOff>
      <xdr:row>33</xdr:row>
      <xdr:rowOff>119470</xdr:rowOff>
    </xdr:from>
    <xdr:to>
      <xdr:col>45</xdr:col>
      <xdr:colOff>421067</xdr:colOff>
      <xdr:row>66</xdr:row>
      <xdr:rowOff>42635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BFB6A0F7-35DD-4EC4-BBA0-F4EAF4669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31</xdr:row>
      <xdr:rowOff>57150</xdr:rowOff>
    </xdr:from>
    <xdr:to>
      <xdr:col>22</xdr:col>
      <xdr:colOff>95249</xdr:colOff>
      <xdr:row>63</xdr:row>
      <xdr:rowOff>123825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A9942338-D797-4970-9530-86843EFA3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762000</xdr:colOff>
      <xdr:row>31</xdr:row>
      <xdr:rowOff>44450</xdr:rowOff>
    </xdr:from>
    <xdr:to>
      <xdr:col>45</xdr:col>
      <xdr:colOff>127000</xdr:colOff>
      <xdr:row>63</xdr:row>
      <xdr:rowOff>149225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573AAE07-1ACB-4A74-A169-87D81354E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Justyna Kuchniczak" id="{8AC8DE91-8055-4D33-BF48-78E0CB7620A2}" userId="S::GJKU1@ha-ad.net::4eef81d9-457f-431c-840d-e166bc2803ae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3" dT="2022-05-16T06:57:44.87" personId="{8AC8DE91-8055-4D33-BF48-78E0CB7620A2}" id="{0563A31A-4872-4338-A571-71D6A12807B9}">
    <text>98% na kwartał</text>
  </threadedComment>
  <threadedComment ref="AO23" dT="2022-05-16T06:57:44.87" personId="{8AC8DE91-8055-4D33-BF48-78E0CB7620A2}" id="{D45D5908-4CFE-48CB-8D6A-A388482453B0}">
    <text>98% na kwartał</text>
  </threadedComment>
  <threadedComment ref="R25" dT="2022-05-16T06:59:55.65" personId="{8AC8DE91-8055-4D33-BF48-78E0CB7620A2}" id="{2D0F71FA-288E-4BDD-AB27-C10E421B1708}">
    <text>oszczędności dające w skali roku 1 mln złotych</text>
  </threadedComment>
  <threadedComment ref="AO25" dT="2022-05-16T06:59:55.65" personId="{8AC8DE91-8055-4D33-BF48-78E0CB7620A2}" id="{63CB1049-9648-44B8-AE81-388CD885F023}">
    <text>oszczędności dające w skali roku 1 mln złotych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T110"/>
  <sheetViews>
    <sheetView showGridLines="0" tabSelected="1" showRuler="0" zoomScale="60" zoomScaleNormal="60" zoomScaleSheetLayoutView="5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0.109375" style="3" customWidth="1"/>
    <col min="5" max="13" width="10.88671875" style="3" customWidth="1"/>
    <col min="14" max="14" width="12.5546875" style="3" customWidth="1"/>
    <col min="15" max="20" width="10.88671875" style="3" customWidth="1"/>
    <col min="21" max="21" width="11.88671875" style="3" customWidth="1"/>
    <col min="22" max="22" width="10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7.109375" style="1" customWidth="1"/>
    <col min="47" max="47" width="2.109375" style="1" customWidth="1"/>
    <col min="48" max="16384" width="11.88671875" style="1"/>
  </cols>
  <sheetData>
    <row r="1" spans="1:46" ht="15.75" x14ac:dyDescent="0.25">
      <c r="A1" s="243" t="s">
        <v>118</v>
      </c>
      <c r="B1" s="243" t="s">
        <v>123</v>
      </c>
      <c r="C1" s="243"/>
      <c r="D1" s="243"/>
      <c r="E1" s="243" t="s">
        <v>119</v>
      </c>
      <c r="F1" s="244">
        <v>45695</v>
      </c>
    </row>
    <row r="2" spans="1:46" x14ac:dyDescent="0.2">
      <c r="C2" s="156" t="s">
        <v>105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46" x14ac:dyDescent="0.2"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T3" s="155" t="s">
        <v>85</v>
      </c>
    </row>
    <row r="4" spans="1:46" ht="15" customHeight="1" x14ac:dyDescent="0.2">
      <c r="B4" s="256" t="s">
        <v>104</v>
      </c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8"/>
    </row>
    <row r="5" spans="1:46" ht="15" customHeight="1" x14ac:dyDescent="0.2">
      <c r="B5" s="259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1"/>
    </row>
    <row r="6" spans="1:46" ht="23.25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23.25" x14ac:dyDescent="0.35">
      <c r="B7" s="262" t="str">
        <f>C2</f>
        <v>YTD yearly 20XX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6"/>
      <c r="Y7" s="262" t="str">
        <f>B7</f>
        <v>YTD yearly 20XX</v>
      </c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</row>
    <row r="8" spans="1:46" s="7" customFormat="1" ht="23.25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46" ht="18" x14ac:dyDescent="0.25"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13"/>
      <c r="W9" s="7"/>
      <c r="Y9" s="7"/>
      <c r="Z9" s="7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3"/>
    </row>
    <row r="10" spans="1:46" s="14" customFormat="1" ht="34.5" customHeight="1" x14ac:dyDescent="0.2">
      <c r="B10" s="254" t="s">
        <v>0</v>
      </c>
      <c r="C10" s="255"/>
      <c r="D10" s="15" t="s">
        <v>1</v>
      </c>
      <c r="E10" s="158" t="s">
        <v>106</v>
      </c>
      <c r="F10" s="158" t="s">
        <v>107</v>
      </c>
      <c r="G10" s="158" t="s">
        <v>108</v>
      </c>
      <c r="H10" s="158" t="s">
        <v>109</v>
      </c>
      <c r="I10" s="158" t="s">
        <v>110</v>
      </c>
      <c r="J10" s="158" t="s">
        <v>111</v>
      </c>
      <c r="K10" s="158" t="s">
        <v>112</v>
      </c>
      <c r="L10" s="158" t="s">
        <v>113</v>
      </c>
      <c r="M10" s="158" t="s">
        <v>114</v>
      </c>
      <c r="N10" s="158" t="s">
        <v>115</v>
      </c>
      <c r="O10" s="158" t="s">
        <v>116</v>
      </c>
      <c r="P10" s="158" t="s">
        <v>117</v>
      </c>
      <c r="Q10" s="162" t="s">
        <v>75</v>
      </c>
      <c r="R10" s="15" t="s">
        <v>2</v>
      </c>
      <c r="S10" s="16">
        <v>1</v>
      </c>
      <c r="T10" s="16">
        <v>0.8</v>
      </c>
      <c r="U10" s="17">
        <v>0</v>
      </c>
      <c r="V10" s="18" t="s">
        <v>3</v>
      </c>
      <c r="W10" s="19"/>
      <c r="X10" s="20"/>
      <c r="Y10" s="254" t="str">
        <f>B10</f>
        <v>Process numer</v>
      </c>
      <c r="Z10" s="255"/>
      <c r="AA10" s="15" t="str">
        <f>D10</f>
        <v>YTD Indicator Metric</v>
      </c>
      <c r="AB10" s="158">
        <v>45292</v>
      </c>
      <c r="AC10" s="158">
        <v>45323</v>
      </c>
      <c r="AD10" s="158">
        <v>45352</v>
      </c>
      <c r="AE10" s="158">
        <v>45383</v>
      </c>
      <c r="AF10" s="158">
        <v>45413</v>
      </c>
      <c r="AG10" s="158">
        <v>45444</v>
      </c>
      <c r="AH10" s="158">
        <v>45474</v>
      </c>
      <c r="AI10" s="158">
        <v>45505</v>
      </c>
      <c r="AJ10" s="158">
        <v>45536</v>
      </c>
      <c r="AK10" s="158">
        <v>45566</v>
      </c>
      <c r="AL10" s="158">
        <v>45597</v>
      </c>
      <c r="AM10" s="158">
        <v>45627</v>
      </c>
      <c r="AN10" s="159" t="str">
        <f t="shared" ref="AN10" si="0">Q10</f>
        <v>Yearly Result</v>
      </c>
      <c r="AO10" s="15" t="str">
        <f t="shared" ref="AO10:AS10" si="1">R10</f>
        <v>Target</v>
      </c>
      <c r="AP10" s="16">
        <f t="shared" si="1"/>
        <v>1</v>
      </c>
      <c r="AQ10" s="16">
        <f t="shared" si="1"/>
        <v>0.8</v>
      </c>
      <c r="AR10" s="17">
        <f t="shared" si="1"/>
        <v>0</v>
      </c>
      <c r="AS10" s="18" t="str">
        <f t="shared" si="1"/>
        <v>Actual 
Score</v>
      </c>
    </row>
    <row r="11" spans="1:46" ht="21.75" customHeight="1" x14ac:dyDescent="0.25">
      <c r="A11" s="21" t="s">
        <v>4</v>
      </c>
      <c r="B11" s="22" t="s">
        <v>5</v>
      </c>
      <c r="C11" s="23"/>
      <c r="D11" s="24" t="s">
        <v>6</v>
      </c>
      <c r="E11" s="25"/>
      <c r="F11" s="25"/>
      <c r="G11" s="25"/>
      <c r="H11" s="25"/>
      <c r="I11" s="25"/>
      <c r="J11" s="25"/>
      <c r="K11" s="25"/>
      <c r="L11" s="25"/>
      <c r="M11" s="25"/>
      <c r="N11" s="207"/>
      <c r="O11" s="207"/>
      <c r="P11" s="207"/>
      <c r="Q11" s="163"/>
      <c r="R11" s="26"/>
      <c r="S11" s="27"/>
      <c r="T11" s="27"/>
      <c r="U11" s="27"/>
      <c r="V11" s="160" t="e">
        <f>IF((Q11-U11)/(S11-U11)&lt;0,0,IF((Q11-U11)/(S11-U11)&gt;D74,D74,(Q11-U11)/(S11-U11)))</f>
        <v>#DIV/0!</v>
      </c>
      <c r="W11" s="29" t="e">
        <f t="shared" ref="W11" si="2">IF(V11&gt;140%,140%,V11)</f>
        <v>#DIV/0!</v>
      </c>
      <c r="X11" s="30"/>
      <c r="Y11" s="31" t="s">
        <v>86</v>
      </c>
      <c r="Z11" s="32"/>
      <c r="AA11" s="24" t="s">
        <v>92</v>
      </c>
      <c r="AB11" s="27"/>
      <c r="AC11" s="27"/>
      <c r="AD11" s="27"/>
      <c r="AE11" s="27"/>
      <c r="AF11" s="200"/>
      <c r="AG11" s="200"/>
      <c r="AH11" s="200"/>
      <c r="AI11" s="200"/>
      <c r="AJ11" s="200"/>
      <c r="AK11" s="200"/>
      <c r="AL11" s="200"/>
      <c r="AM11" s="27"/>
      <c r="AN11" s="219"/>
      <c r="AO11" s="33"/>
      <c r="AP11" s="34"/>
      <c r="AQ11" s="34"/>
      <c r="AR11" s="35"/>
      <c r="AS11" s="161" t="e">
        <f>AN11/AO11</f>
        <v>#DIV/0!</v>
      </c>
      <c r="AT11" s="36" t="e">
        <f>AS11</f>
        <v>#DIV/0!</v>
      </c>
    </row>
    <row r="12" spans="1:46" ht="42" customHeight="1" x14ac:dyDescent="0.25">
      <c r="A12" s="21" t="s">
        <v>8</v>
      </c>
      <c r="B12" s="22" t="s">
        <v>5</v>
      </c>
      <c r="C12" s="23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157"/>
      <c r="O12" s="157"/>
      <c r="P12" s="157"/>
      <c r="Q12" s="164"/>
      <c r="R12" s="39"/>
      <c r="S12" s="40"/>
      <c r="T12" s="40"/>
      <c r="U12" s="38"/>
      <c r="V12" s="196" t="e">
        <f>IF((Q12-U12)/(S12-U12)&lt;0,0,IF((Q12-U12)/(S12-U12)&gt;D75,D75,(Q12-U12)/(S12-U12)))</f>
        <v>#DIV/0!</v>
      </c>
      <c r="W12" s="29" t="e">
        <f>IF(V12&gt;140%,140%,V12)</f>
        <v>#DIV/0!</v>
      </c>
      <c r="X12" s="30"/>
      <c r="Y12" s="31" t="s">
        <v>86</v>
      </c>
      <c r="Z12" s="32"/>
      <c r="AA12" s="41" t="s">
        <v>93</v>
      </c>
      <c r="AB12" s="27"/>
      <c r="AC12" s="27"/>
      <c r="AD12" s="27"/>
      <c r="AE12" s="27"/>
      <c r="AF12" s="200"/>
      <c r="AG12" s="200"/>
      <c r="AH12" s="27"/>
      <c r="AI12" s="200"/>
      <c r="AJ12" s="200"/>
      <c r="AK12" s="200"/>
      <c r="AL12" s="200"/>
      <c r="AM12" s="200"/>
      <c r="AN12" s="219"/>
      <c r="AO12" s="33"/>
      <c r="AP12" s="34"/>
      <c r="AQ12" s="34"/>
      <c r="AR12" s="28"/>
      <c r="AS12" s="174" t="e">
        <f>IF((AN12-AR12)/(AP12-AR12)&lt;0,0,IF((AN12-AR12)/(AP12-AR12)&gt;AA75,AA75,(AN12-AR12)/(AP12-AR12)))</f>
        <v>#DIV/0!</v>
      </c>
      <c r="AT12" s="36" t="e">
        <f>AS12</f>
        <v>#DIV/0!</v>
      </c>
    </row>
    <row r="13" spans="1:46" ht="16.5" customHeight="1" x14ac:dyDescent="0.25">
      <c r="B13" s="22" t="s">
        <v>5</v>
      </c>
      <c r="C13" s="23"/>
      <c r="D13" s="42" t="s">
        <v>101</v>
      </c>
      <c r="E13" s="35"/>
      <c r="F13" s="35"/>
      <c r="G13" s="35"/>
      <c r="H13" s="35"/>
      <c r="I13" s="35"/>
      <c r="J13" s="35"/>
      <c r="K13" s="35"/>
      <c r="L13" s="35"/>
      <c r="M13" s="35"/>
      <c r="N13" s="223"/>
      <c r="O13" s="223"/>
      <c r="P13" s="223"/>
      <c r="Q13" s="191"/>
      <c r="R13" s="222"/>
      <c r="S13" s="35"/>
      <c r="T13" s="35"/>
      <c r="U13" s="35"/>
      <c r="V13" s="161" t="e">
        <f>IF((Q13-U13)/(S13-U13)&lt;0,0,IF((Q13-U13)/(S13-U13)&gt;D75,D75,(Q13-U13)/(S13-U13)))</f>
        <v>#DIV/0!</v>
      </c>
      <c r="W13" s="29" t="e">
        <f>IF(V14&gt;140%,140%,V14)</f>
        <v>#DIV/0!</v>
      </c>
      <c r="X13" s="30"/>
      <c r="Y13" s="31" t="s">
        <v>86</v>
      </c>
      <c r="Z13" s="32"/>
      <c r="AA13" s="42" t="s">
        <v>94</v>
      </c>
      <c r="AB13" s="27"/>
      <c r="AC13" s="27"/>
      <c r="AD13" s="27"/>
      <c r="AE13" s="27"/>
      <c r="AF13" s="200"/>
      <c r="AG13" s="200"/>
      <c r="AH13" s="27"/>
      <c r="AI13" s="200"/>
      <c r="AJ13" s="200"/>
      <c r="AK13" s="200"/>
      <c r="AL13" s="200"/>
      <c r="AM13" s="200"/>
      <c r="AN13" s="219"/>
      <c r="AO13" s="43"/>
      <c r="AP13" s="34"/>
      <c r="AQ13" s="34"/>
      <c r="AR13" s="34"/>
      <c r="AS13" s="174" t="e">
        <f>IF((AN13-AR13)/(AP13-AR13)&lt;0,0,IF((AN13-AR13)/(AP13-AR13)&gt;AA76,AA76,(AN13-AR13)/(AP13-AR13)))</f>
        <v>#DIV/0!</v>
      </c>
      <c r="AT13" s="36" t="e">
        <f t="shared" ref="AT13:AT28" si="3">AS13</f>
        <v>#DIV/0!</v>
      </c>
    </row>
    <row r="14" spans="1:46" ht="15.75" x14ac:dyDescent="0.25">
      <c r="A14" s="21" t="s">
        <v>8</v>
      </c>
      <c r="B14" s="22" t="s">
        <v>5</v>
      </c>
      <c r="C14" s="23"/>
      <c r="D14" s="42" t="s">
        <v>102</v>
      </c>
      <c r="E14" s="35"/>
      <c r="F14" s="35"/>
      <c r="G14" s="35"/>
      <c r="H14" s="35"/>
      <c r="I14" s="35"/>
      <c r="J14" s="35"/>
      <c r="K14" s="35"/>
      <c r="L14" s="35"/>
      <c r="M14" s="35"/>
      <c r="N14" s="223"/>
      <c r="O14" s="223"/>
      <c r="P14" s="223"/>
      <c r="Q14" s="191"/>
      <c r="R14" s="222"/>
      <c r="S14" s="35"/>
      <c r="T14" s="35"/>
      <c r="U14" s="35"/>
      <c r="V14" s="161" t="e">
        <f>IF((Q14-U14)/(S14-U14)&lt;0,0,IF((Q14-U14)/(S14-U14)&gt;D76,D76,(Q14-U14)/(S14-U14)))</f>
        <v>#DIV/0!</v>
      </c>
      <c r="W14" s="29" t="e">
        <f>IF(V15&gt;140%,140%,V15)</f>
        <v>#DIV/0!</v>
      </c>
      <c r="X14" s="30"/>
      <c r="Y14" s="31" t="s">
        <v>86</v>
      </c>
      <c r="Z14" s="32"/>
      <c r="AA14" s="42" t="s">
        <v>95</v>
      </c>
      <c r="AB14" s="27"/>
      <c r="AC14" s="27"/>
      <c r="AD14" s="27"/>
      <c r="AE14" s="27"/>
      <c r="AF14" s="200"/>
      <c r="AG14" s="200"/>
      <c r="AH14" s="27"/>
      <c r="AI14" s="200"/>
      <c r="AJ14" s="200"/>
      <c r="AK14" s="27"/>
      <c r="AL14" s="27"/>
      <c r="AM14" s="27"/>
      <c r="AN14" s="219"/>
      <c r="AO14" s="47"/>
      <c r="AP14" s="46"/>
      <c r="AQ14" s="46"/>
      <c r="AR14" s="46"/>
      <c r="AS14" s="196" t="e">
        <f>IF((AN14-AR14)/(AP14-AR14)&lt;0,0,IF((AN14-AR14)/(AP14-AR14)&gt;AA77,AA77,(AN14-AR14)/(AP14-AR14)))</f>
        <v>#DIV/0!</v>
      </c>
      <c r="AT14" s="36" t="e">
        <f t="shared" si="3"/>
        <v>#DIV/0!</v>
      </c>
    </row>
    <row r="15" spans="1:46" ht="31.5" x14ac:dyDescent="0.25">
      <c r="A15" s="21" t="s">
        <v>4</v>
      </c>
      <c r="B15" s="22" t="s">
        <v>5</v>
      </c>
      <c r="C15" s="23"/>
      <c r="D15" s="41" t="s">
        <v>9</v>
      </c>
      <c r="E15" s="44"/>
      <c r="F15" s="44"/>
      <c r="G15" s="44"/>
      <c r="H15" s="44"/>
      <c r="I15" s="44"/>
      <c r="J15" s="44"/>
      <c r="K15" s="44"/>
      <c r="L15" s="44"/>
      <c r="M15" s="44"/>
      <c r="N15" s="204"/>
      <c r="O15" s="204"/>
      <c r="P15" s="204"/>
      <c r="Q15" s="165"/>
      <c r="R15" s="45"/>
      <c r="S15" s="44"/>
      <c r="T15" s="44"/>
      <c r="U15" s="28"/>
      <c r="V15" s="160" t="e">
        <f>IF((Q15-U15)/(S15-U15)&lt;0,0,IF((Q15-U15)/(S15-U15)&gt;D77,D77,(Q15-U15)/(S15-U15)))</f>
        <v>#DIV/0!</v>
      </c>
      <c r="W15" s="29" t="e">
        <f>IF(V16&gt;140%,140%,V16)</f>
        <v>#DIV/0!</v>
      </c>
      <c r="X15" s="30"/>
      <c r="Y15" s="48" t="s">
        <v>11</v>
      </c>
      <c r="Z15" s="49"/>
      <c r="AA15" s="42" t="s">
        <v>12</v>
      </c>
      <c r="AB15" s="40"/>
      <c r="AC15" s="40"/>
      <c r="AD15" s="40"/>
      <c r="AE15" s="185"/>
      <c r="AF15" s="185"/>
      <c r="AG15" s="38"/>
      <c r="AH15" s="38"/>
      <c r="AI15" s="38"/>
      <c r="AJ15" s="38"/>
      <c r="AK15" s="38"/>
      <c r="AL15" s="38"/>
      <c r="AM15" s="38"/>
      <c r="AN15" s="171"/>
      <c r="AO15" s="39"/>
      <c r="AP15" s="40"/>
      <c r="AQ15" s="40"/>
      <c r="AR15" s="38"/>
      <c r="AS15" s="161" t="e">
        <f>IF((AN15-AR15)/(AP15-AR15)&lt;0,0,IF((AN15-AR15)/(AP15-AR15)&gt;AA78,AA78,(AN15-AR15)/(AP15-AR15)))</f>
        <v>#DIV/0!</v>
      </c>
      <c r="AT15" s="36" t="e">
        <f t="shared" si="3"/>
        <v>#DIV/0!</v>
      </c>
    </row>
    <row r="16" spans="1:46" ht="31.5" x14ac:dyDescent="0.25">
      <c r="A16" s="21" t="s">
        <v>4</v>
      </c>
      <c r="B16" s="22" t="s">
        <v>5</v>
      </c>
      <c r="C16" s="23"/>
      <c r="D16" s="41" t="s">
        <v>10</v>
      </c>
      <c r="E16" s="44"/>
      <c r="F16" s="44"/>
      <c r="G16" s="44"/>
      <c r="H16" s="44"/>
      <c r="I16" s="44"/>
      <c r="J16" s="44"/>
      <c r="K16" s="44"/>
      <c r="L16" s="44"/>
      <c r="M16" s="44"/>
      <c r="N16" s="204"/>
      <c r="O16" s="204"/>
      <c r="P16" s="204"/>
      <c r="Q16" s="166"/>
      <c r="R16" s="45"/>
      <c r="S16" s="44"/>
      <c r="T16" s="44"/>
      <c r="U16" s="27"/>
      <c r="V16" s="161" t="e">
        <f>IF((Q16-U16)/(S16-U16)&lt;0,0,IF((Q16-U16)/(S16-U16)&gt;D78,D78,(Q16-U16)/(S16-U16)))</f>
        <v>#DIV/0!</v>
      </c>
      <c r="W16" s="29"/>
      <c r="X16" s="30"/>
      <c r="Y16" s="48" t="s">
        <v>11</v>
      </c>
      <c r="Z16" s="49"/>
      <c r="AA16" s="42" t="s">
        <v>76</v>
      </c>
      <c r="AB16" s="40"/>
      <c r="AC16" s="40"/>
      <c r="AD16" s="40"/>
      <c r="AE16" s="40"/>
      <c r="AF16" s="40"/>
      <c r="AG16" s="132"/>
      <c r="AH16" s="132"/>
      <c r="AI16" s="132"/>
      <c r="AJ16" s="132"/>
      <c r="AK16" s="132"/>
      <c r="AL16" s="132"/>
      <c r="AM16" s="132"/>
      <c r="AN16" s="171"/>
      <c r="AO16" s="39"/>
      <c r="AP16" s="40"/>
      <c r="AQ16" s="40"/>
      <c r="AR16" s="38"/>
      <c r="AS16" s="161" t="e">
        <f>IF((AN16-AR16)/(AP16-AR16)&lt;0,0,IF((AN16-AR16)/(AP16-AR16)&gt;AA79,AA79,(AN16-AR16)/(AP16-AR16)))</f>
        <v>#DIV/0!</v>
      </c>
      <c r="AT16" s="36"/>
    </row>
    <row r="17" spans="1:46" ht="15.75" x14ac:dyDescent="0.25">
      <c r="A17" s="21"/>
      <c r="B17" s="22"/>
      <c r="C17" s="23"/>
      <c r="D17" s="41"/>
      <c r="E17" s="44"/>
      <c r="F17" s="44"/>
      <c r="G17" s="44"/>
      <c r="H17" s="44"/>
      <c r="I17" s="44"/>
      <c r="J17" s="44"/>
      <c r="K17" s="44"/>
      <c r="L17" s="44"/>
      <c r="M17" s="44"/>
      <c r="N17" s="204"/>
      <c r="O17" s="204"/>
      <c r="P17" s="204"/>
      <c r="Q17" s="166"/>
      <c r="R17" s="45"/>
      <c r="S17" s="44"/>
      <c r="T17" s="44"/>
      <c r="U17" s="27"/>
      <c r="V17" s="161"/>
      <c r="W17" s="29" t="e">
        <f t="shared" ref="W17:W28" si="4">IF(V18&gt;140%,140%,V18)</f>
        <v>#DIV/0!</v>
      </c>
      <c r="X17" s="30"/>
      <c r="Y17" s="48" t="s">
        <v>11</v>
      </c>
      <c r="Z17" s="49"/>
      <c r="AA17" s="42" t="s">
        <v>73</v>
      </c>
      <c r="AB17" s="38"/>
      <c r="AC17" s="38"/>
      <c r="AD17" s="38"/>
      <c r="AE17" s="132"/>
      <c r="AF17" s="132"/>
      <c r="AG17" s="132"/>
      <c r="AH17" s="132"/>
      <c r="AI17" s="132"/>
      <c r="AJ17" s="132"/>
      <c r="AK17" s="132"/>
      <c r="AL17" s="132"/>
      <c r="AM17" s="132"/>
      <c r="AN17" s="171"/>
      <c r="AO17" s="245"/>
      <c r="AP17" s="52"/>
      <c r="AQ17" s="52"/>
      <c r="AR17" s="52"/>
      <c r="AS17" s="161" t="e">
        <f>IF((AN17-AR17)/(AP17-AR17)&lt;0,0,IF((AN17-AR17)/(AP17-AR17)&gt;AA79,AA79,(AN17-AR17)/(AP17-AR17)))</f>
        <v>#DIV/0!</v>
      </c>
      <c r="AT17" s="36" t="e">
        <f t="shared" si="3"/>
        <v>#DIV/0!</v>
      </c>
    </row>
    <row r="18" spans="1:46" ht="15.75" x14ac:dyDescent="0.25">
      <c r="A18" s="21" t="s">
        <v>4</v>
      </c>
      <c r="B18" s="50" t="s">
        <v>13</v>
      </c>
      <c r="C18" s="51"/>
      <c r="D18" s="42" t="s">
        <v>14</v>
      </c>
      <c r="E18" s="44"/>
      <c r="F18" s="44"/>
      <c r="G18" s="44"/>
      <c r="H18" s="44"/>
      <c r="I18" s="44"/>
      <c r="J18" s="84"/>
      <c r="K18" s="84"/>
      <c r="L18" s="84"/>
      <c r="M18" s="84"/>
      <c r="N18" s="208"/>
      <c r="O18" s="208"/>
      <c r="P18" s="204"/>
      <c r="Q18" s="166"/>
      <c r="R18" s="45"/>
      <c r="S18" s="44"/>
      <c r="T18" s="44"/>
      <c r="U18" s="27"/>
      <c r="V18" s="196" t="e">
        <f>IF((Q18-U18)/(S18-U18)&lt;0,0,IF((Q18-U18)/(S18-U18)&gt;D79,D79,(Q18-U18)/(S18-U18)))</f>
        <v>#DIV/0!</v>
      </c>
      <c r="W18" s="29" t="e">
        <f t="shared" si="4"/>
        <v>#DIV/0!</v>
      </c>
      <c r="X18" s="30"/>
      <c r="Y18" s="48" t="s">
        <v>11</v>
      </c>
      <c r="Z18" s="49"/>
      <c r="AA18" s="42" t="s">
        <v>74</v>
      </c>
      <c r="AB18" s="132"/>
      <c r="AC18" s="132"/>
      <c r="AD18" s="132"/>
      <c r="AE18" s="132"/>
      <c r="AF18" s="132"/>
      <c r="AG18" s="132"/>
      <c r="AH18" s="38"/>
      <c r="AI18" s="38"/>
      <c r="AJ18" s="38"/>
      <c r="AK18" s="38"/>
      <c r="AL18" s="38"/>
      <c r="AM18" s="38"/>
      <c r="AN18" s="171"/>
      <c r="AO18" s="246"/>
      <c r="AP18" s="56"/>
      <c r="AQ18" s="57"/>
      <c r="AR18" s="56"/>
      <c r="AS18" s="161" t="e">
        <f>IF((AN18-AR18)/(AP18-AR18)&lt;0,0,IF((AN18-AR18)/(AP18-AR18)&gt;AA80,AA80,(AN18-AR18)/(AP18-AR18)))</f>
        <v>#DIV/0!</v>
      </c>
      <c r="AT18" s="36" t="e">
        <f t="shared" si="3"/>
        <v>#DIV/0!</v>
      </c>
    </row>
    <row r="19" spans="1:46" ht="15.75" x14ac:dyDescent="0.25">
      <c r="A19" s="21" t="s">
        <v>4</v>
      </c>
      <c r="B19" s="50" t="s">
        <v>13</v>
      </c>
      <c r="C19" s="51"/>
      <c r="D19" s="42" t="s">
        <v>15</v>
      </c>
      <c r="E19" s="67"/>
      <c r="F19" s="67"/>
      <c r="G19" s="67"/>
      <c r="H19" s="67"/>
      <c r="I19" s="67"/>
      <c r="J19" s="67"/>
      <c r="K19" s="67"/>
      <c r="L19" s="67"/>
      <c r="M19" s="67"/>
      <c r="N19" s="209"/>
      <c r="O19" s="209"/>
      <c r="P19" s="209"/>
      <c r="Q19" s="167"/>
      <c r="R19" s="54"/>
      <c r="S19" s="53"/>
      <c r="T19" s="53"/>
      <c r="U19" s="55"/>
      <c r="V19" s="161" t="e">
        <f>IF((Q19-U19)/(S19-U19)&lt;0,0,IF((Q19-U19)/(S19-U19)&gt;D80,D80,(Q19-U19)/(S19-U19)))</f>
        <v>#DIV/0!</v>
      </c>
      <c r="W19" s="29" t="e">
        <f t="shared" si="4"/>
        <v>#DIV/0!</v>
      </c>
      <c r="X19" s="30"/>
      <c r="Y19" s="60" t="s">
        <v>17</v>
      </c>
      <c r="Z19" s="61"/>
      <c r="AA19" s="41" t="s">
        <v>18</v>
      </c>
      <c r="AB19" s="132"/>
      <c r="AC19" s="132"/>
      <c r="AD19" s="132"/>
      <c r="AE19" s="132"/>
      <c r="AF19" s="186"/>
      <c r="AG19" s="186"/>
      <c r="AH19" s="186"/>
      <c r="AI19" s="186"/>
      <c r="AJ19" s="186"/>
      <c r="AK19" s="186"/>
      <c r="AL19" s="186"/>
      <c r="AM19" s="186"/>
      <c r="AN19" s="171"/>
      <c r="AO19" s="39"/>
      <c r="AP19" s="40"/>
      <c r="AQ19" s="40"/>
      <c r="AR19" s="38"/>
      <c r="AS19" s="161" t="e">
        <f>IF((AN19-AR19)/(AP19-AR19)&lt;0,0,IF((AN19-AR19)/(AP19-AR19)&gt;AA81,AA81,(AN19-AR19)/(AP19-AR19)))</f>
        <v>#DIV/0!</v>
      </c>
      <c r="AT19" s="36" t="e">
        <f t="shared" si="3"/>
        <v>#DIV/0!</v>
      </c>
    </row>
    <row r="20" spans="1:46" ht="15.75" x14ac:dyDescent="0.25">
      <c r="A20" s="21" t="s">
        <v>4</v>
      </c>
      <c r="B20" s="50" t="s">
        <v>13</v>
      </c>
      <c r="C20" s="51"/>
      <c r="D20" s="42" t="s">
        <v>16</v>
      </c>
      <c r="E20" s="183"/>
      <c r="F20" s="183"/>
      <c r="G20" s="183"/>
      <c r="H20" s="183"/>
      <c r="I20" s="199"/>
      <c r="J20" s="199"/>
      <c r="K20" s="199"/>
      <c r="L20" s="199"/>
      <c r="M20" s="199"/>
      <c r="N20" s="210"/>
      <c r="O20" s="210"/>
      <c r="P20" s="210"/>
      <c r="Q20" s="168"/>
      <c r="R20" s="241"/>
      <c r="S20" s="58"/>
      <c r="T20" s="58"/>
      <c r="U20" s="59"/>
      <c r="V20" s="233" t="e">
        <f>IF((Q20-U20)/(S20-U20)&lt;0,0,IF((Q20-U20)/(S20-U20)&gt;D81,D81,(Q20-U20)/(S20-U20)))</f>
        <v>#DIV/0!</v>
      </c>
      <c r="W20" s="29" t="e">
        <f t="shared" si="4"/>
        <v>#DIV/0!</v>
      </c>
      <c r="X20" s="30"/>
      <c r="Y20" s="63" t="s">
        <v>21</v>
      </c>
      <c r="Z20" s="64"/>
      <c r="AA20" s="42" t="s">
        <v>99</v>
      </c>
      <c r="AB20" s="65"/>
      <c r="AC20" s="206"/>
      <c r="AD20" s="206"/>
      <c r="AE20" s="206"/>
      <c r="AF20" s="65"/>
      <c r="AG20" s="65"/>
      <c r="AH20" s="65"/>
      <c r="AI20" s="65"/>
      <c r="AJ20" s="65"/>
      <c r="AK20" s="206"/>
      <c r="AL20" s="206"/>
      <c r="AM20" s="206"/>
      <c r="AN20" s="172"/>
      <c r="AO20" s="66"/>
      <c r="AP20" s="67"/>
      <c r="AQ20" s="67"/>
      <c r="AR20" s="65"/>
      <c r="AS20" s="161" t="e">
        <f>IF((AN20-AR20)/(AP20-AR20)&lt;0,0,IF((AN20-AR20)/(AP20-AR20)&gt;AA79,AA79,(AN20-AR20)/(AP20-AR20)))</f>
        <v>#DIV/0!</v>
      </c>
      <c r="AT20" s="36" t="e">
        <f t="shared" si="3"/>
        <v>#DIV/0!</v>
      </c>
    </row>
    <row r="21" spans="1:46" ht="15.6" customHeight="1" x14ac:dyDescent="0.25">
      <c r="A21" s="21" t="s">
        <v>4</v>
      </c>
      <c r="B21" s="50" t="s">
        <v>19</v>
      </c>
      <c r="C21" s="51"/>
      <c r="D21" s="42" t="s">
        <v>20</v>
      </c>
      <c r="E21" s="27"/>
      <c r="F21" s="27"/>
      <c r="G21" s="27"/>
      <c r="H21" s="27"/>
      <c r="I21" s="27"/>
      <c r="J21" s="27"/>
      <c r="K21" s="27"/>
      <c r="L21" s="27"/>
      <c r="M21" s="27"/>
      <c r="N21" s="200"/>
      <c r="O21" s="200"/>
      <c r="P21" s="200"/>
      <c r="Q21" s="169"/>
      <c r="R21" s="62"/>
      <c r="S21" s="27"/>
      <c r="T21" s="27"/>
      <c r="U21" s="28"/>
      <c r="V21" s="196" t="e">
        <f>IF((Q21-U21)/(S21-U21)&lt;0,0,IF((Q21-U21)/(S21-U21)&gt;D79,D79,(Q21-U21)/(S21-U21)))</f>
        <v>#DIV/0!</v>
      </c>
      <c r="W21" s="29" t="e">
        <f t="shared" si="4"/>
        <v>#DIV/0!</v>
      </c>
      <c r="X21" s="30"/>
      <c r="Y21" s="63" t="s">
        <v>21</v>
      </c>
      <c r="Z21" s="64"/>
      <c r="AA21" s="70" t="s">
        <v>24</v>
      </c>
      <c r="AB21" s="44"/>
      <c r="AC21" s="44"/>
      <c r="AD21" s="44"/>
      <c r="AE21" s="44"/>
      <c r="AF21" s="44"/>
      <c r="AG21" s="44"/>
      <c r="AH21" s="44"/>
      <c r="AI21" s="44"/>
      <c r="AJ21" s="65"/>
      <c r="AK21" s="206"/>
      <c r="AL21" s="206"/>
      <c r="AM21" s="44"/>
      <c r="AN21" s="172"/>
      <c r="AO21" s="45"/>
      <c r="AP21" s="44"/>
      <c r="AQ21" s="44"/>
      <c r="AR21" s="27"/>
      <c r="AS21" s="161" t="e">
        <f>IF((AN21-AR21)/(AP21-AR21)&lt;0,0,IF((AN21-AR21)/(AP21-AR21)&gt;AA83,AA83,(AN21-AR21)/(AP21-AR21)))</f>
        <v>#DIV/0!</v>
      </c>
      <c r="AT21" s="36" t="e">
        <f t="shared" si="3"/>
        <v>#DIV/0!</v>
      </c>
    </row>
    <row r="22" spans="1:46" ht="33" customHeight="1" x14ac:dyDescent="0.25">
      <c r="A22" s="21" t="s">
        <v>4</v>
      </c>
      <c r="B22" s="68" t="s">
        <v>22</v>
      </c>
      <c r="C22" s="69"/>
      <c r="D22" s="42" t="s">
        <v>23</v>
      </c>
      <c r="E22" s="34"/>
      <c r="F22" s="34"/>
      <c r="G22" s="34"/>
      <c r="H22" s="34"/>
      <c r="I22" s="34"/>
      <c r="J22" s="34"/>
      <c r="K22" s="34"/>
      <c r="L22" s="34"/>
      <c r="M22" s="34"/>
      <c r="N22" s="195"/>
      <c r="O22" s="195"/>
      <c r="P22" s="195"/>
      <c r="Q22" s="166"/>
      <c r="R22" s="33"/>
      <c r="S22" s="34"/>
      <c r="T22" s="34"/>
      <c r="U22" s="35"/>
      <c r="V22" s="160" t="e">
        <f>IF((Q22-U22)/(S22-U22)&lt;0,0,IF((Q22-U22)/(S22-U22)&gt;D83,D83,(Q22-U22)/(S22-U22)))</f>
        <v>#DIV/0!</v>
      </c>
      <c r="W22" s="29" t="e">
        <f>IF(V24&gt;140%,140%,V24)</f>
        <v>#DIV/0!</v>
      </c>
      <c r="X22" s="30"/>
      <c r="Y22" s="63" t="s">
        <v>21</v>
      </c>
      <c r="Z22" s="64"/>
      <c r="AA22" s="70" t="s">
        <v>100</v>
      </c>
      <c r="AB22" s="188"/>
      <c r="AC22" s="188"/>
      <c r="AD22" s="188"/>
      <c r="AE22" s="188"/>
      <c r="AF22" s="221"/>
      <c r="AG22" s="221"/>
      <c r="AH22" s="188"/>
      <c r="AI22" s="84"/>
      <c r="AJ22" s="84"/>
      <c r="AK22" s="84"/>
      <c r="AL22" s="46"/>
      <c r="AM22" s="157"/>
      <c r="AN22" s="172"/>
      <c r="AO22" s="71"/>
      <c r="AP22" s="65"/>
      <c r="AQ22" s="65"/>
      <c r="AR22" s="65"/>
      <c r="AS22" s="161" t="e">
        <f>IF((AN22-AR22)/(AP22-AR22)&lt;0,0,IF((AN22-AR22)/(AP22-AR22)&gt;AA84,AA84,(AN22-AR22)/(AP22-AR22)))</f>
        <v>#DIV/0!</v>
      </c>
      <c r="AT22" s="36" t="e">
        <f t="shared" si="3"/>
        <v>#DIV/0!</v>
      </c>
    </row>
    <row r="23" spans="1:46" ht="33" customHeight="1" x14ac:dyDescent="0.25">
      <c r="A23" s="21"/>
      <c r="B23" s="224"/>
      <c r="C23" s="225"/>
      <c r="D23" s="226"/>
      <c r="E23" s="230"/>
      <c r="F23" s="230"/>
      <c r="G23" s="230"/>
      <c r="H23" s="230"/>
      <c r="I23" s="230"/>
      <c r="J23" s="230"/>
      <c r="K23" s="230"/>
      <c r="L23" s="230"/>
      <c r="M23" s="230"/>
      <c r="N23" s="227"/>
      <c r="O23" s="227"/>
      <c r="P23" s="227"/>
      <c r="Q23" s="228"/>
      <c r="R23" s="229"/>
      <c r="S23" s="230"/>
      <c r="T23" s="230"/>
      <c r="U23" s="231"/>
      <c r="V23" s="232"/>
      <c r="W23" s="29"/>
      <c r="X23" s="30"/>
      <c r="Y23" s="63" t="s">
        <v>21</v>
      </c>
      <c r="Z23" s="64"/>
      <c r="AA23" s="70" t="s">
        <v>103</v>
      </c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171"/>
      <c r="AO23" s="39"/>
      <c r="AP23" s="40"/>
      <c r="AQ23" s="40"/>
      <c r="AR23" s="38"/>
      <c r="AS23" s="161" t="e">
        <f>IF((AN23-AR23)/(AP23-AR23)&lt;0,0,IF((AN23-AR23)/(AP23-AR23)&gt;AA85,AA85,(AN23-AR23)/(AP23-AR23)))</f>
        <v>#DIV/0!</v>
      </c>
      <c r="AT23" s="36"/>
    </row>
    <row r="24" spans="1:46" ht="35.85" customHeight="1" x14ac:dyDescent="0.25">
      <c r="A24" s="21" t="s">
        <v>4</v>
      </c>
      <c r="B24" s="68" t="s">
        <v>22</v>
      </c>
      <c r="C24" s="69"/>
      <c r="D24" s="41" t="s">
        <v>70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05"/>
      <c r="O24" s="205"/>
      <c r="P24" s="205"/>
      <c r="Q24" s="184"/>
      <c r="R24" s="71"/>
      <c r="S24" s="65"/>
      <c r="T24" s="65"/>
      <c r="U24" s="65"/>
      <c r="V24" s="161" t="e">
        <f>IF((Q24-U24)/(S24-U24)&lt;0,0,IF((Q24-U24)/(S24-U24)&gt;D81,D81,(Q24-U24)/(S24-U24)))</f>
        <v>#DIV/0!</v>
      </c>
      <c r="W24" s="29" t="e">
        <f t="shared" si="4"/>
        <v>#DIV/0!</v>
      </c>
      <c r="X24" s="30"/>
      <c r="Y24" s="63" t="s">
        <v>72</v>
      </c>
      <c r="Z24" s="64"/>
      <c r="AA24" s="70" t="s">
        <v>26</v>
      </c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72"/>
      <c r="AO24" s="39"/>
      <c r="AP24" s="40"/>
      <c r="AQ24" s="40"/>
      <c r="AR24" s="38"/>
      <c r="AS24" s="161" t="e">
        <f t="shared" ref="AS24:AS27" si="5">IF((AN24-AR24)/(AP24-AR24)&lt;0,0,IF((AN24-AR24)/(AP24-AR24)&gt;AA85,AA85,(AN24-AR24)/(AP24-AR24)))</f>
        <v>#DIV/0!</v>
      </c>
      <c r="AT24" s="36" t="e">
        <f t="shared" si="3"/>
        <v>#DIV/0!</v>
      </c>
    </row>
    <row r="25" spans="1:46" ht="15.6" customHeight="1" x14ac:dyDescent="0.25">
      <c r="A25" s="21" t="s">
        <v>4</v>
      </c>
      <c r="B25" s="72" t="s">
        <v>25</v>
      </c>
      <c r="C25" s="73"/>
      <c r="D25" s="42" t="s">
        <v>23</v>
      </c>
      <c r="E25" s="27"/>
      <c r="F25" s="27"/>
      <c r="G25" s="27"/>
      <c r="H25" s="27"/>
      <c r="I25" s="27"/>
      <c r="J25" s="27"/>
      <c r="K25" s="27"/>
      <c r="L25" s="27"/>
      <c r="M25" s="27"/>
      <c r="N25" s="200"/>
      <c r="O25" s="200"/>
      <c r="P25" s="200"/>
      <c r="Q25" s="169"/>
      <c r="R25" s="45"/>
      <c r="S25" s="44"/>
      <c r="T25" s="44"/>
      <c r="U25" s="27"/>
      <c r="V25" s="160" t="e">
        <f>IF((Q25-U25)/(S25-U25)&lt;0,0,IF((Q25-U25)/(S25-U25)&gt;D83,D83,(Q25-U25)/(S25-U25)))</f>
        <v>#DIV/0!</v>
      </c>
      <c r="W25" s="29" t="e">
        <f t="shared" si="4"/>
        <v>#DIV/0!</v>
      </c>
      <c r="X25" s="30"/>
      <c r="Y25" s="63" t="s">
        <v>21</v>
      </c>
      <c r="Z25" s="64"/>
      <c r="AA25" s="42" t="s">
        <v>29</v>
      </c>
      <c r="AB25" s="215"/>
      <c r="AC25" s="215"/>
      <c r="AD25" s="215"/>
      <c r="AE25" s="215"/>
      <c r="AF25" s="56"/>
      <c r="AG25" s="149"/>
      <c r="AH25" s="202"/>
      <c r="AI25" s="202"/>
      <c r="AJ25" s="202"/>
      <c r="AK25" s="202"/>
      <c r="AL25" s="202"/>
      <c r="AM25" s="202"/>
      <c r="AN25" s="173"/>
      <c r="AO25" s="76"/>
      <c r="AP25" s="77"/>
      <c r="AQ25" s="77"/>
      <c r="AR25" s="57"/>
      <c r="AS25" s="161" t="e">
        <f t="shared" si="5"/>
        <v>#DIV/0!</v>
      </c>
      <c r="AT25" s="36" t="e">
        <f t="shared" si="3"/>
        <v>#DIV/0!</v>
      </c>
    </row>
    <row r="26" spans="1:46" ht="31.5" x14ac:dyDescent="0.25">
      <c r="A26" s="21" t="s">
        <v>4</v>
      </c>
      <c r="B26" s="74" t="s">
        <v>27</v>
      </c>
      <c r="C26" s="75"/>
      <c r="D26" s="42" t="s">
        <v>28</v>
      </c>
      <c r="E26" s="46"/>
      <c r="F26" s="46"/>
      <c r="G26" s="46"/>
      <c r="H26" s="46"/>
      <c r="I26" s="46"/>
      <c r="J26" s="46"/>
      <c r="K26" s="46"/>
      <c r="L26" s="46"/>
      <c r="M26" s="46"/>
      <c r="N26" s="211"/>
      <c r="O26" s="211"/>
      <c r="P26" s="211"/>
      <c r="Q26" s="169"/>
      <c r="R26" s="62"/>
      <c r="S26" s="27"/>
      <c r="T26" s="27"/>
      <c r="U26" s="27"/>
      <c r="V26" s="161" t="e">
        <f>IF((Q26-U26)/(S26-U26)&lt;0,0,IF((Q26-U26)/(S26-U26)&gt;D86,D86,(Q26-U26)/(S26-U26)))</f>
        <v>#DIV/0!</v>
      </c>
      <c r="W26" s="29">
        <f t="shared" si="4"/>
        <v>0</v>
      </c>
      <c r="X26" s="30" t="s">
        <v>8</v>
      </c>
      <c r="Y26" s="63" t="s">
        <v>21</v>
      </c>
      <c r="Z26" s="64"/>
      <c r="AA26" s="41" t="s">
        <v>30</v>
      </c>
      <c r="AB26" s="212"/>
      <c r="AC26" s="212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170"/>
      <c r="AO26" s="62"/>
      <c r="AP26" s="27"/>
      <c r="AQ26" s="53"/>
      <c r="AR26" s="27"/>
      <c r="AS26" s="196" t="e">
        <f t="shared" si="5"/>
        <v>#DIV/0!</v>
      </c>
      <c r="AT26" s="36" t="e">
        <f t="shared" si="3"/>
        <v>#DIV/0!</v>
      </c>
    </row>
    <row r="27" spans="1:46" ht="15.75" x14ac:dyDescent="0.25">
      <c r="A27" s="21" t="s">
        <v>8</v>
      </c>
      <c r="B27" s="74"/>
      <c r="C27" s="75"/>
      <c r="D27" s="194"/>
      <c r="E27" s="44"/>
      <c r="F27" s="44"/>
      <c r="G27" s="44"/>
      <c r="H27" s="44"/>
      <c r="I27" s="44"/>
      <c r="J27" s="84"/>
      <c r="K27" s="84"/>
      <c r="L27" s="84"/>
      <c r="M27" s="84"/>
      <c r="N27" s="84"/>
      <c r="O27" s="84"/>
      <c r="P27" s="84"/>
      <c r="Q27" s="166"/>
      <c r="R27" s="62"/>
      <c r="S27" s="27"/>
      <c r="T27" s="27"/>
      <c r="U27" s="27"/>
      <c r="V27" s="161"/>
      <c r="W27" s="29" t="e">
        <f t="shared" si="4"/>
        <v>#DIV/0!</v>
      </c>
      <c r="X27" s="30"/>
      <c r="Y27" s="80" t="s">
        <v>33</v>
      </c>
      <c r="Z27" s="81"/>
      <c r="AA27" s="42" t="s">
        <v>34</v>
      </c>
      <c r="AB27" s="200"/>
      <c r="AC27" s="25"/>
      <c r="AD27" s="25"/>
      <c r="AE27" s="25"/>
      <c r="AF27" s="25"/>
      <c r="AG27" s="27"/>
      <c r="AH27" s="200"/>
      <c r="AI27" s="27"/>
      <c r="AJ27" s="27"/>
      <c r="AK27" s="27"/>
      <c r="AL27" s="27"/>
      <c r="AM27" s="27"/>
      <c r="AN27" s="172"/>
      <c r="AO27" s="43"/>
      <c r="AP27" s="28"/>
      <c r="AQ27" s="28"/>
      <c r="AR27" s="28"/>
      <c r="AS27" s="160" t="e">
        <f t="shared" si="5"/>
        <v>#DIV/0!</v>
      </c>
      <c r="AT27" s="36" t="e">
        <f t="shared" si="3"/>
        <v>#DIV/0!</v>
      </c>
    </row>
    <row r="28" spans="1:46" ht="15.75" x14ac:dyDescent="0.25">
      <c r="A28" s="21" t="s">
        <v>4</v>
      </c>
      <c r="B28" s="78" t="s">
        <v>31</v>
      </c>
      <c r="C28" s="79"/>
      <c r="D28" s="42" t="s">
        <v>32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66"/>
      <c r="R28" s="43"/>
      <c r="S28" s="28"/>
      <c r="T28" s="28"/>
      <c r="U28" s="28"/>
      <c r="V28" s="160" t="e">
        <f>IF((Q28-U28)/(S28-U28)&lt;0,0,IF((Q28-U28)/(S28-U28)&gt;D88,D88,(Q28-U28)/(S28-U28)))</f>
        <v>#DIV/0!</v>
      </c>
      <c r="W28" s="29" t="e">
        <f t="shared" si="4"/>
        <v>#DIV/0!</v>
      </c>
      <c r="X28" s="30"/>
      <c r="Y28" s="80" t="s">
        <v>33</v>
      </c>
      <c r="Z28" s="81"/>
      <c r="AA28" s="42" t="s">
        <v>36</v>
      </c>
      <c r="AB28" s="27"/>
      <c r="AC28" s="27"/>
      <c r="AD28" s="27"/>
      <c r="AE28" s="27"/>
      <c r="AF28" s="27"/>
      <c r="AG28" s="200"/>
      <c r="AH28" s="200"/>
      <c r="AI28" s="27"/>
      <c r="AJ28" s="27"/>
      <c r="AK28" s="27"/>
      <c r="AL28" s="27"/>
      <c r="AM28" s="27"/>
      <c r="AN28" s="172"/>
      <c r="AO28" s="47"/>
      <c r="AP28" s="46"/>
      <c r="AQ28" s="28"/>
      <c r="AR28" s="38"/>
      <c r="AS28" s="196" t="e">
        <f>AN28/AO28</f>
        <v>#DIV/0!</v>
      </c>
      <c r="AT28" s="36" t="e">
        <f t="shared" si="3"/>
        <v>#DIV/0!</v>
      </c>
    </row>
    <row r="29" spans="1:46" ht="15.75" x14ac:dyDescent="0.25">
      <c r="A29" s="21" t="s">
        <v>4</v>
      </c>
      <c r="B29" s="78" t="s">
        <v>31</v>
      </c>
      <c r="C29" s="79"/>
      <c r="D29" s="42" t="s">
        <v>35</v>
      </c>
      <c r="E29" s="82"/>
      <c r="F29" s="82"/>
      <c r="G29" s="82"/>
      <c r="H29" s="82"/>
      <c r="I29" s="82"/>
      <c r="J29" s="82"/>
      <c r="K29" s="239"/>
      <c r="L29" s="82"/>
      <c r="M29" s="82"/>
      <c r="N29" s="82"/>
      <c r="O29" s="82"/>
      <c r="P29" s="82"/>
      <c r="Q29" s="168"/>
      <c r="R29" s="242"/>
      <c r="S29" s="83"/>
      <c r="T29" s="83"/>
      <c r="U29" s="83"/>
      <c r="V29" s="161" t="e">
        <f>IF((Q29-U29)/(S29-U29)&lt;0,0,IF((Q29-U29)/(S29-U29)&gt;D89,D89,(Q29-U29)/(S29-U29)))</f>
        <v>#DIV/0!</v>
      </c>
      <c r="W29" s="90"/>
      <c r="X29" s="91"/>
      <c r="Y29" s="7"/>
      <c r="Z29" s="7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7"/>
      <c r="AP29" s="88"/>
      <c r="AQ29" s="88"/>
      <c r="AR29" s="88"/>
      <c r="AS29" s="89"/>
      <c r="AT29" s="92"/>
    </row>
    <row r="30" spans="1:46" ht="15.75" x14ac:dyDescent="0.25">
      <c r="B30" s="93"/>
      <c r="C30" s="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97"/>
      <c r="U30" s="97"/>
      <c r="V30" s="98"/>
      <c r="W30" s="90"/>
      <c r="X30" s="91"/>
      <c r="Y30" s="93"/>
      <c r="Z30" s="8"/>
      <c r="AA30" s="94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95"/>
      <c r="AO30" s="95"/>
      <c r="AP30" s="96"/>
      <c r="AQ30" s="97"/>
      <c r="AR30" s="97"/>
      <c r="AS30" s="98"/>
      <c r="AT30" s="92"/>
    </row>
    <row r="31" spans="1:46" x14ac:dyDescent="0.2">
      <c r="B31" s="99"/>
      <c r="C31" s="100"/>
      <c r="Y31" s="9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</row>
    <row r="32" spans="1:46" x14ac:dyDescent="0.2">
      <c r="B32" s="101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Y32" s="101"/>
      <c r="Z32" s="100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</row>
    <row r="33" spans="2:46" ht="15.75" x14ac:dyDescent="0.25">
      <c r="B33" s="7"/>
      <c r="C33" s="8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07"/>
      <c r="T33" s="107"/>
      <c r="U33" s="107"/>
      <c r="V33" s="108"/>
      <c r="W33" s="90"/>
      <c r="X33" s="91"/>
      <c r="Y33" s="7"/>
      <c r="Z33" s="7"/>
      <c r="AA33" s="104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7"/>
      <c r="AQ33" s="107"/>
      <c r="AR33" s="107"/>
      <c r="AS33" s="108"/>
      <c r="AT33" s="92"/>
    </row>
    <row r="34" spans="2:46" ht="15.75" x14ac:dyDescent="0.25">
      <c r="C34" s="8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97"/>
      <c r="U34" s="97"/>
      <c r="V34" s="98"/>
      <c r="W34" s="90"/>
      <c r="X34" s="91"/>
      <c r="Y34" s="7"/>
      <c r="Z34" s="7"/>
      <c r="AA34" s="94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6"/>
      <c r="AQ34" s="97"/>
      <c r="AR34" s="97"/>
      <c r="AS34" s="98"/>
      <c r="AT34" s="92"/>
    </row>
    <row r="35" spans="2:46" x14ac:dyDescent="0.2">
      <c r="C35" s="8"/>
    </row>
    <row r="36" spans="2:46" x14ac:dyDescent="0.2"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</row>
    <row r="68" spans="2:43" ht="15.75" x14ac:dyDescent="0.25">
      <c r="B68" s="247" t="s">
        <v>120</v>
      </c>
    </row>
    <row r="69" spans="2:43" ht="15.75" thickBot="1" x14ac:dyDescent="0.25">
      <c r="U69" s="109"/>
      <c r="V69" s="109"/>
      <c r="W69" s="7"/>
      <c r="Y69" s="7"/>
      <c r="Z69" s="7"/>
    </row>
    <row r="70" spans="2:43" ht="15.75" x14ac:dyDescent="0.25">
      <c r="D70" s="110"/>
      <c r="E70" s="111" t="s">
        <v>37</v>
      </c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2"/>
      <c r="S70" s="112"/>
      <c r="T70" s="113"/>
      <c r="U70" s="109"/>
      <c r="V70" s="109"/>
      <c r="W70" s="7"/>
      <c r="Y70" s="7"/>
      <c r="Z70" s="7"/>
      <c r="AA70" s="110"/>
      <c r="AB70" s="111" t="s">
        <v>37</v>
      </c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2"/>
      <c r="AP70" s="112"/>
      <c r="AQ70" s="113"/>
    </row>
    <row r="71" spans="2:43" ht="15.75" x14ac:dyDescent="0.25"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6"/>
      <c r="S71" s="116"/>
      <c r="T71" s="117"/>
      <c r="U71" s="109"/>
      <c r="V71" s="109"/>
      <c r="W71" s="7"/>
      <c r="Y71" s="7"/>
      <c r="Z71" s="7"/>
      <c r="AA71" s="114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6"/>
      <c r="AP71" s="116"/>
      <c r="AQ71" s="117"/>
    </row>
    <row r="72" spans="2:43" x14ac:dyDescent="0.2">
      <c r="D72" s="114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7"/>
      <c r="U72" s="109"/>
      <c r="V72" s="109"/>
      <c r="W72" s="7"/>
      <c r="Y72" s="7"/>
      <c r="Z72" s="7"/>
      <c r="AA72" s="114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7"/>
    </row>
    <row r="73" spans="2:43" ht="15.75" x14ac:dyDescent="0.25">
      <c r="D73" s="118" t="s">
        <v>38</v>
      </c>
      <c r="E73" s="119" t="s">
        <v>39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20" t="s">
        <v>40</v>
      </c>
      <c r="S73" s="119" t="s">
        <v>41</v>
      </c>
      <c r="T73" s="121"/>
      <c r="U73" s="109"/>
      <c r="V73" s="109"/>
      <c r="W73" s="7"/>
      <c r="Y73" s="7"/>
      <c r="Z73" s="7"/>
      <c r="AA73" s="118" t="s">
        <v>38</v>
      </c>
      <c r="AB73" s="119" t="s">
        <v>39</v>
      </c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20" t="s">
        <v>40</v>
      </c>
      <c r="AP73" s="119" t="s">
        <v>41</v>
      </c>
      <c r="AQ73" s="121"/>
    </row>
    <row r="74" spans="2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23">
        <v>1</v>
      </c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>
        <v>0.8</v>
      </c>
      <c r="AP74" s="123">
        <v>0</v>
      </c>
      <c r="AQ74" s="117"/>
    </row>
    <row r="75" spans="2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23">
        <v>1</v>
      </c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>
        <v>0.8</v>
      </c>
      <c r="AP75" s="123">
        <v>0</v>
      </c>
      <c r="AQ75" s="117"/>
    </row>
    <row r="76" spans="2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23">
        <v>1</v>
      </c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>
        <v>0.8</v>
      </c>
      <c r="AP76" s="123">
        <v>0</v>
      </c>
      <c r="AQ76" s="117"/>
    </row>
    <row r="77" spans="2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23">
        <v>1</v>
      </c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>
        <v>0.8</v>
      </c>
      <c r="AP77" s="123">
        <v>0</v>
      </c>
      <c r="AQ77" s="117"/>
    </row>
    <row r="78" spans="2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23">
        <v>1</v>
      </c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>
        <v>0.8</v>
      </c>
      <c r="AP78" s="123">
        <v>0</v>
      </c>
      <c r="AQ78" s="117"/>
    </row>
    <row r="79" spans="2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23">
        <v>1</v>
      </c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>
        <v>0.8</v>
      </c>
      <c r="AP79" s="123">
        <v>0</v>
      </c>
      <c r="AQ79" s="117"/>
    </row>
    <row r="80" spans="2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23">
        <v>1</v>
      </c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23">
        <v>1</v>
      </c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17"/>
      <c r="U82" s="109"/>
      <c r="V82" s="109"/>
      <c r="W82" s="7"/>
      <c r="Y82" s="7"/>
      <c r="Z82" s="7"/>
      <c r="AA82" s="122">
        <v>1.2</v>
      </c>
      <c r="AB82" s="123">
        <v>1</v>
      </c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>
        <v>0.8</v>
      </c>
      <c r="AP82" s="123">
        <v>0</v>
      </c>
      <c r="AQ82" s="117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17"/>
      <c r="U83" s="109"/>
      <c r="V83" s="109"/>
      <c r="W83" s="7"/>
      <c r="Y83" s="7"/>
      <c r="Z83" s="7"/>
      <c r="AA83" s="122">
        <v>1.2</v>
      </c>
      <c r="AB83" s="123">
        <v>1</v>
      </c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>
        <v>0.8</v>
      </c>
      <c r="AP83" s="123">
        <v>0</v>
      </c>
      <c r="AQ83" s="117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17"/>
      <c r="U84" s="109"/>
      <c r="V84" s="109"/>
      <c r="W84" s="7"/>
      <c r="Y84" s="7"/>
      <c r="Z84" s="7"/>
      <c r="AA84" s="122">
        <v>1.2</v>
      </c>
      <c r="AB84" s="123">
        <v>1</v>
      </c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>
        <v>0.8</v>
      </c>
      <c r="AP84" s="123">
        <v>0</v>
      </c>
      <c r="AQ84" s="117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23">
        <v>1</v>
      </c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>
        <v>0.8</v>
      </c>
      <c r="AP85" s="123">
        <v>0</v>
      </c>
      <c r="AQ85" s="124"/>
    </row>
    <row r="86" spans="4:43" ht="15.75" x14ac:dyDescent="0.25">
      <c r="D86" s="122">
        <v>1.2</v>
      </c>
      <c r="E86" s="123">
        <v>1</v>
      </c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>
        <v>0.8</v>
      </c>
      <c r="S86" s="123">
        <v>0</v>
      </c>
      <c r="T86" s="124"/>
      <c r="U86" s="109"/>
      <c r="V86" s="109"/>
      <c r="W86" s="7"/>
      <c r="Y86" s="7"/>
      <c r="Z86" s="7"/>
      <c r="AA86" s="122">
        <v>1.2</v>
      </c>
      <c r="AB86" s="123">
        <v>1</v>
      </c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>
        <v>0.8</v>
      </c>
      <c r="AP86" s="123">
        <v>0</v>
      </c>
      <c r="AQ86" s="124"/>
    </row>
    <row r="87" spans="4:43" ht="15.75" x14ac:dyDescent="0.25">
      <c r="D87" s="122">
        <v>1.2</v>
      </c>
      <c r="E87" s="123">
        <v>1</v>
      </c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>
        <v>0.8</v>
      </c>
      <c r="S87" s="123">
        <v>0</v>
      </c>
      <c r="T87" s="124"/>
      <c r="U87" s="109"/>
      <c r="V87" s="109"/>
      <c r="W87" s="7"/>
      <c r="Y87" s="7"/>
      <c r="Z87" s="7"/>
      <c r="AA87" s="122">
        <v>1.2</v>
      </c>
      <c r="AB87" s="123">
        <v>1</v>
      </c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>
        <v>0.8</v>
      </c>
      <c r="AP87" s="123">
        <v>0</v>
      </c>
      <c r="AQ87" s="124"/>
    </row>
    <row r="88" spans="4:43" ht="15.75" x14ac:dyDescent="0.25">
      <c r="D88" s="122">
        <v>1.2</v>
      </c>
      <c r="E88" s="123">
        <v>1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>
        <v>0.8</v>
      </c>
      <c r="S88" s="123">
        <v>0</v>
      </c>
      <c r="T88" s="124"/>
      <c r="U88" s="109"/>
      <c r="V88" s="109"/>
      <c r="W88" s="7"/>
      <c r="Y88" s="7"/>
      <c r="Z88" s="7"/>
      <c r="AA88" s="122">
        <v>1.2</v>
      </c>
      <c r="AB88" s="123">
        <v>1</v>
      </c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>
        <v>0.8</v>
      </c>
      <c r="AP88" s="123">
        <v>0</v>
      </c>
      <c r="AQ88" s="124"/>
    </row>
    <row r="89" spans="4:43" ht="15.75" x14ac:dyDescent="0.25">
      <c r="D89" s="122">
        <v>1.2</v>
      </c>
      <c r="E89" s="123">
        <v>1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>
        <v>0.8</v>
      </c>
      <c r="S89" s="123">
        <v>0</v>
      </c>
      <c r="T89" s="124"/>
      <c r="U89" s="109"/>
      <c r="V89" s="109"/>
      <c r="W89" s="7"/>
      <c r="Y89" s="7"/>
      <c r="Z89" s="7"/>
      <c r="AA89" s="122">
        <v>1.2</v>
      </c>
      <c r="AB89" s="123">
        <v>1</v>
      </c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>
        <v>0.8</v>
      </c>
      <c r="AP89" s="123">
        <v>0</v>
      </c>
      <c r="AQ89" s="124"/>
    </row>
    <row r="90" spans="4:43" ht="16.5" thickBot="1" x14ac:dyDescent="0.3">
      <c r="D90" s="125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7"/>
      <c r="U90" s="109"/>
      <c r="V90" s="109"/>
      <c r="W90" s="7"/>
      <c r="Y90" s="7"/>
      <c r="Z90" s="7"/>
      <c r="AA90" s="122">
        <v>1.2</v>
      </c>
      <c r="AB90" s="123">
        <v>1</v>
      </c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3">
        <v>0.8</v>
      </c>
      <c r="AP90" s="123">
        <v>0</v>
      </c>
      <c r="AQ90" s="127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  <row r="108" spans="4:42" x14ac:dyDescent="0.2"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7"/>
      <c r="Y108" s="7"/>
      <c r="Z108" s="7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</row>
    <row r="109" spans="4:42" x14ac:dyDescent="0.2"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7"/>
      <c r="Y109" s="7"/>
      <c r="Z109" s="7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</row>
    <row r="110" spans="4:42" x14ac:dyDescent="0.2"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7"/>
      <c r="Y110" s="7"/>
      <c r="Z110" s="7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</row>
  </sheetData>
  <mergeCells count="5">
    <mergeCell ref="Y10:Z10"/>
    <mergeCell ref="B10:C10"/>
    <mergeCell ref="B4:AT5"/>
    <mergeCell ref="B7:W7"/>
    <mergeCell ref="Y7:AT7"/>
  </mergeCells>
  <phoneticPr fontId="28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T107"/>
  <sheetViews>
    <sheetView showGridLines="0" tabSelected="1" showRuler="0" view="pageBreakPreview" zoomScale="70" zoomScaleNormal="75" zoomScaleSheetLayoutView="7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6.88671875" style="3" customWidth="1"/>
    <col min="5" max="20" width="10.88671875" style="3" customWidth="1"/>
    <col min="21" max="21" width="11.88671875" style="3" customWidth="1"/>
    <col min="22" max="22" width="12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31" width="11.88671875" style="3" customWidth="1"/>
    <col min="32" max="35" width="11" style="3" customWidth="1"/>
    <col min="36" max="36" width="10.88671875" style="3" customWidth="1"/>
    <col min="37" max="37" width="11" style="3" customWidth="1"/>
    <col min="38" max="38" width="11.88671875" style="3" customWidth="1"/>
    <col min="39" max="39" width="10.88671875" style="3" customWidth="1"/>
    <col min="40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1.88671875" style="1" customWidth="1"/>
    <col min="47" max="47" width="2.109375" style="1" customWidth="1"/>
    <col min="48" max="16384" width="11.88671875" style="1"/>
  </cols>
  <sheetData>
    <row r="1" spans="1:46" x14ac:dyDescent="0.2">
      <c r="C1" s="156" t="s">
        <v>122</v>
      </c>
    </row>
    <row r="2" spans="1:46" x14ac:dyDescent="0.2">
      <c r="AS2" s="155" t="s">
        <v>85</v>
      </c>
      <c r="AT2" s="3"/>
    </row>
    <row r="3" spans="1:46" ht="15" customHeight="1" x14ac:dyDescent="0.2">
      <c r="B3" s="269" t="s">
        <v>121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7"/>
      <c r="AT3" s="258"/>
    </row>
    <row r="4" spans="1:46" ht="15" customHeight="1" x14ac:dyDescent="0.2">
      <c r="B4" s="259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1"/>
    </row>
    <row r="5" spans="1:46" ht="23.25" x14ac:dyDescent="0.3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23.25" x14ac:dyDescent="0.35">
      <c r="B6" s="262" t="str">
        <f>C1</f>
        <v>YTD yearly 20XX</v>
      </c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6"/>
      <c r="Y6" s="262" t="str">
        <f>B6</f>
        <v>YTD yearly 20XX</v>
      </c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</row>
    <row r="7" spans="1:46" s="7" customFormat="1" ht="23.25" x14ac:dyDescent="0.35"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18" x14ac:dyDescent="0.25"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3"/>
      <c r="W8" s="7"/>
      <c r="Y8" s="7"/>
      <c r="Z8" s="7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2"/>
      <c r="AQ8" s="13"/>
    </row>
    <row r="9" spans="1:46" s="14" customFormat="1" ht="34.5" customHeight="1" x14ac:dyDescent="0.2">
      <c r="B9" s="254" t="s">
        <v>0</v>
      </c>
      <c r="C9" s="255"/>
      <c r="D9" s="15" t="s">
        <v>1</v>
      </c>
      <c r="E9" s="158">
        <v>45292</v>
      </c>
      <c r="F9" s="158">
        <v>45323</v>
      </c>
      <c r="G9" s="158">
        <v>45352</v>
      </c>
      <c r="H9" s="158">
        <v>45383</v>
      </c>
      <c r="I9" s="158">
        <v>45413</v>
      </c>
      <c r="J9" s="158">
        <v>45444</v>
      </c>
      <c r="K9" s="158">
        <v>45474</v>
      </c>
      <c r="L9" s="158">
        <v>45505</v>
      </c>
      <c r="M9" s="158">
        <v>45536</v>
      </c>
      <c r="N9" s="158">
        <v>45566</v>
      </c>
      <c r="O9" s="158">
        <v>45597</v>
      </c>
      <c r="P9" s="158">
        <v>45627</v>
      </c>
      <c r="Q9" s="159" t="s">
        <v>77</v>
      </c>
      <c r="R9" s="15" t="s">
        <v>2</v>
      </c>
      <c r="S9" s="16">
        <v>1</v>
      </c>
      <c r="T9" s="16">
        <v>0.8</v>
      </c>
      <c r="U9" s="17">
        <v>0</v>
      </c>
      <c r="V9" s="18" t="s">
        <v>3</v>
      </c>
      <c r="W9" s="19"/>
      <c r="X9" s="20"/>
      <c r="Y9" s="254" t="str">
        <f>B9</f>
        <v>Process numer</v>
      </c>
      <c r="Z9" s="255"/>
      <c r="AA9" s="15" t="str">
        <f>D9</f>
        <v>YTD Indicator Metric</v>
      </c>
      <c r="AB9" s="158">
        <v>45292</v>
      </c>
      <c r="AC9" s="158">
        <v>45323</v>
      </c>
      <c r="AD9" s="158">
        <v>45352</v>
      </c>
      <c r="AE9" s="158">
        <v>45383</v>
      </c>
      <c r="AF9" s="158">
        <v>45413</v>
      </c>
      <c r="AG9" s="158">
        <v>45444</v>
      </c>
      <c r="AH9" s="158">
        <v>45474</v>
      </c>
      <c r="AI9" s="158">
        <v>45505</v>
      </c>
      <c r="AJ9" s="158">
        <v>45536</v>
      </c>
      <c r="AK9" s="158">
        <v>45566</v>
      </c>
      <c r="AL9" s="158">
        <v>45597</v>
      </c>
      <c r="AM9" s="158">
        <v>45627</v>
      </c>
      <c r="AN9" s="15" t="str">
        <f t="shared" ref="AN9:AS9" si="0">Q9</f>
        <v>Yerly Result</v>
      </c>
      <c r="AO9" s="15" t="str">
        <f t="shared" si="0"/>
        <v>Target</v>
      </c>
      <c r="AP9" s="16">
        <f t="shared" si="0"/>
        <v>1</v>
      </c>
      <c r="AQ9" s="16">
        <f t="shared" si="0"/>
        <v>0.8</v>
      </c>
      <c r="AR9" s="17">
        <f t="shared" si="0"/>
        <v>0</v>
      </c>
      <c r="AS9" s="18" t="str">
        <f t="shared" si="0"/>
        <v>Actual 
Score</v>
      </c>
    </row>
    <row r="10" spans="1:46" ht="33" customHeight="1" x14ac:dyDescent="0.25">
      <c r="A10" s="21" t="s">
        <v>8</v>
      </c>
      <c r="B10" s="80" t="s">
        <v>33</v>
      </c>
      <c r="C10" s="81"/>
      <c r="D10" s="42" t="s">
        <v>42</v>
      </c>
      <c r="E10" s="34"/>
      <c r="F10" s="34"/>
      <c r="G10" s="34"/>
      <c r="H10" s="34"/>
      <c r="I10" s="34"/>
      <c r="J10" s="195"/>
      <c r="K10" s="34"/>
      <c r="L10" s="34"/>
      <c r="M10" s="34"/>
      <c r="N10" s="34"/>
      <c r="O10" s="34"/>
      <c r="P10" s="34"/>
      <c r="Q10" s="175"/>
      <c r="R10" s="62"/>
      <c r="S10" s="27"/>
      <c r="T10" s="28"/>
      <c r="U10" s="28"/>
      <c r="V10" s="161" t="e">
        <f>IF((Q10-U10)/(S10-U10)&lt;0,0,IF((Q10-U10)/(S10-U10)&gt;D71,D71,(Q10-U10)/(S10-U10)))</f>
        <v>#DIV/0!</v>
      </c>
      <c r="W10" s="29" t="e">
        <f t="shared" ref="W10:W25" si="1">IF(V10&gt;140%,140%,V10)</f>
        <v>#DIV/0!</v>
      </c>
      <c r="X10" s="30"/>
      <c r="Y10" s="267" t="s">
        <v>84</v>
      </c>
      <c r="Z10" s="268"/>
      <c r="AA10" s="181" t="s">
        <v>97</v>
      </c>
      <c r="AB10" s="40"/>
      <c r="AC10" s="40"/>
      <c r="AD10" s="40"/>
      <c r="AE10" s="40"/>
      <c r="AF10" s="138"/>
      <c r="AG10" s="138"/>
      <c r="AH10" s="40"/>
      <c r="AI10" s="40"/>
      <c r="AJ10" s="40"/>
      <c r="AK10" s="40"/>
      <c r="AL10" s="201"/>
      <c r="AM10" s="201"/>
      <c r="AN10" s="177"/>
      <c r="AO10" s="131"/>
      <c r="AP10" s="38"/>
      <c r="AQ10" s="38"/>
      <c r="AR10" s="38"/>
      <c r="AS10" s="182" t="e">
        <f t="shared" ref="AS10:AS20" si="2">IF((AN10-AR10)/(AP10-AR10)&lt;0,0,IF((AN10-AR10)/(AP10-AR10)&gt;AA71,AA71,(AN10-AR10)/(AP10-AR10)))</f>
        <v>#DIV/0!</v>
      </c>
      <c r="AT10" s="36" t="e">
        <f>AS10</f>
        <v>#DIV/0!</v>
      </c>
    </row>
    <row r="11" spans="1:46" ht="53.85" customHeight="1" x14ac:dyDescent="0.25">
      <c r="A11" s="21" t="s">
        <v>4</v>
      </c>
      <c r="B11" s="80" t="s">
        <v>33</v>
      </c>
      <c r="C11" s="81"/>
      <c r="D11" s="42" t="s">
        <v>43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75"/>
      <c r="R11" s="45"/>
      <c r="S11" s="44"/>
      <c r="T11" s="44"/>
      <c r="U11" s="27"/>
      <c r="V11" s="174" t="e">
        <f t="shared" ref="V11:V21" si="3">IF((Q11-U11)/(S11-U11)&lt;0,0,IF((Q11-U11)/(S11-U11)&gt;D72,D72,(Q11-U11)/(S11-U11)))</f>
        <v>#DIV/0!</v>
      </c>
      <c r="W11" s="29" t="e">
        <f>IF(V11&gt;140%,140%,V11)</f>
        <v>#DIV/0!</v>
      </c>
      <c r="X11" s="30"/>
      <c r="Y11" s="267" t="s">
        <v>84</v>
      </c>
      <c r="Z11" s="268"/>
      <c r="AA11" s="137" t="s">
        <v>98</v>
      </c>
      <c r="AB11" s="218"/>
      <c r="AC11" s="218"/>
      <c r="AD11" s="218"/>
      <c r="AE11" s="235"/>
      <c r="AF11" s="236"/>
      <c r="AG11" s="252"/>
      <c r="AH11" s="253"/>
      <c r="AI11" s="197"/>
      <c r="AJ11" s="197"/>
      <c r="AK11" s="197"/>
      <c r="AL11" s="213"/>
      <c r="AM11" s="213"/>
      <c r="AN11" s="177"/>
      <c r="AO11" s="131"/>
      <c r="AP11" s="38"/>
      <c r="AQ11" s="38"/>
      <c r="AR11" s="38"/>
      <c r="AS11" s="174" t="e">
        <f>AN11/AO11</f>
        <v>#DIV/0!</v>
      </c>
      <c r="AT11" s="36" t="e">
        <f>AS11</f>
        <v>#DIV/0!</v>
      </c>
    </row>
    <row r="12" spans="1:46" ht="15.75" x14ac:dyDescent="0.25">
      <c r="A12" s="21" t="s">
        <v>8</v>
      </c>
      <c r="B12" s="80" t="s">
        <v>33</v>
      </c>
      <c r="C12" s="81"/>
      <c r="D12" s="70" t="s">
        <v>44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76"/>
      <c r="R12" s="45"/>
      <c r="S12" s="27"/>
      <c r="T12" s="27"/>
      <c r="U12" s="27"/>
      <c r="V12" s="161" t="e">
        <f t="shared" si="3"/>
        <v>#DIV/0!</v>
      </c>
      <c r="W12" s="29" t="e">
        <f t="shared" si="1"/>
        <v>#DIV/0!</v>
      </c>
      <c r="X12" s="30"/>
      <c r="Y12" s="265" t="s">
        <v>87</v>
      </c>
      <c r="Z12" s="266"/>
      <c r="AA12" s="24" t="s">
        <v>88</v>
      </c>
      <c r="AB12" s="27"/>
      <c r="AC12" s="27"/>
      <c r="AD12" s="27"/>
      <c r="AE12" s="27"/>
      <c r="AF12" s="200"/>
      <c r="AG12" s="200"/>
      <c r="AH12" s="200"/>
      <c r="AI12" s="200"/>
      <c r="AJ12" s="200"/>
      <c r="AK12" s="200"/>
      <c r="AL12" s="200"/>
      <c r="AM12" s="27"/>
      <c r="AN12" s="170"/>
      <c r="AO12" s="33"/>
      <c r="AP12" s="34"/>
      <c r="AQ12" s="34"/>
      <c r="AR12" s="35"/>
      <c r="AS12" s="161" t="e">
        <f>AN12/AO12</f>
        <v>#DIV/0!</v>
      </c>
      <c r="AT12" s="36" t="e">
        <f t="shared" ref="AT12:AT25" si="4">AS12</f>
        <v>#DIV/0!</v>
      </c>
    </row>
    <row r="13" spans="1:46" ht="15.75" x14ac:dyDescent="0.25">
      <c r="A13" s="21" t="s">
        <v>8</v>
      </c>
      <c r="B13" s="129" t="s">
        <v>45</v>
      </c>
      <c r="C13" s="130"/>
      <c r="D13" s="70" t="s">
        <v>46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75"/>
      <c r="R13" s="33"/>
      <c r="S13" s="28"/>
      <c r="T13" s="28"/>
      <c r="U13" s="28"/>
      <c r="V13" s="161" t="e">
        <f t="shared" si="3"/>
        <v>#DIV/0!</v>
      </c>
      <c r="W13" s="29" t="e">
        <f t="shared" si="1"/>
        <v>#DIV/0!</v>
      </c>
      <c r="X13" s="30"/>
      <c r="Y13" s="265" t="s">
        <v>87</v>
      </c>
      <c r="Z13" s="266"/>
      <c r="AA13" s="41" t="s">
        <v>89</v>
      </c>
      <c r="AB13" s="27"/>
      <c r="AC13" s="27"/>
      <c r="AD13" s="27"/>
      <c r="AE13" s="27"/>
      <c r="AF13" s="200"/>
      <c r="AG13" s="200"/>
      <c r="AH13" s="200"/>
      <c r="AI13" s="200"/>
      <c r="AJ13" s="200"/>
      <c r="AK13" s="200"/>
      <c r="AL13" s="200"/>
      <c r="AM13" s="200"/>
      <c r="AN13" s="170"/>
      <c r="AO13" s="33"/>
      <c r="AP13" s="34"/>
      <c r="AQ13" s="34"/>
      <c r="AR13" s="28"/>
      <c r="AS13" s="174" t="e">
        <f>IF((AN13-AR13)/(AP13-AR13)&lt;0,0,IF((AN13-AR13)/(AP13-AR13)&gt;AA75,AA75,(AN13-AR13)/(AP13-AR13)))</f>
        <v>#DIV/0!</v>
      </c>
      <c r="AT13" s="36" t="e">
        <f t="shared" si="4"/>
        <v>#DIV/0!</v>
      </c>
    </row>
    <row r="14" spans="1:46" ht="15.75" x14ac:dyDescent="0.25">
      <c r="A14" s="21" t="s">
        <v>8</v>
      </c>
      <c r="B14" s="129" t="s">
        <v>45</v>
      </c>
      <c r="C14" s="130"/>
      <c r="D14" s="42" t="s">
        <v>47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77"/>
      <c r="R14" s="131"/>
      <c r="S14" s="38"/>
      <c r="T14" s="38"/>
      <c r="U14" s="38"/>
      <c r="V14" s="161" t="e">
        <f t="shared" si="3"/>
        <v>#DIV/0!</v>
      </c>
      <c r="W14" s="29" t="e">
        <f t="shared" si="1"/>
        <v>#DIV/0!</v>
      </c>
      <c r="X14" s="30"/>
      <c r="Y14" s="265" t="s">
        <v>87</v>
      </c>
      <c r="Z14" s="266"/>
      <c r="AA14" s="42" t="s">
        <v>90</v>
      </c>
      <c r="AB14" s="27"/>
      <c r="AC14" s="27"/>
      <c r="AD14" s="27"/>
      <c r="AE14" s="27"/>
      <c r="AF14" s="200"/>
      <c r="AG14" s="200"/>
      <c r="AH14" s="200"/>
      <c r="AI14" s="200"/>
      <c r="AJ14" s="200"/>
      <c r="AK14" s="200"/>
      <c r="AL14" s="200"/>
      <c r="AM14" s="200"/>
      <c r="AN14" s="170"/>
      <c r="AO14" s="43"/>
      <c r="AP14" s="34"/>
      <c r="AQ14" s="34"/>
      <c r="AR14" s="34"/>
      <c r="AS14" s="174" t="e">
        <f>IF((AN14-AR14)/(AP14-AR14)&lt;0,0,IF((AN14-AR14)/(AP14-AR14)&gt;AA76,AA76,(AN14-AR14)/(AP14-AR14)))</f>
        <v>#DIV/0!</v>
      </c>
      <c r="AT14" s="36" t="e">
        <f t="shared" si="4"/>
        <v>#DIV/0!</v>
      </c>
    </row>
    <row r="15" spans="1:46" ht="15.75" x14ac:dyDescent="0.25">
      <c r="A15" s="21" t="s">
        <v>4</v>
      </c>
      <c r="B15" s="129" t="s">
        <v>45</v>
      </c>
      <c r="C15" s="130"/>
      <c r="D15" s="42" t="s">
        <v>48</v>
      </c>
      <c r="E15" s="185"/>
      <c r="F15" s="185"/>
      <c r="G15" s="185"/>
      <c r="H15" s="185"/>
      <c r="I15" s="185"/>
      <c r="J15" s="185"/>
      <c r="K15" s="214"/>
      <c r="L15" s="214"/>
      <c r="M15" s="214"/>
      <c r="N15" s="214"/>
      <c r="O15" s="214"/>
      <c r="P15" s="214"/>
      <c r="Q15" s="177"/>
      <c r="R15" s="248"/>
      <c r="S15" s="132"/>
      <c r="T15" s="132"/>
      <c r="U15" s="132"/>
      <c r="V15" s="161" t="e">
        <f t="shared" si="3"/>
        <v>#DIV/0!</v>
      </c>
      <c r="W15" s="29" t="e">
        <f t="shared" si="1"/>
        <v>#DIV/0!</v>
      </c>
      <c r="X15" s="30"/>
      <c r="Y15" s="265" t="s">
        <v>87</v>
      </c>
      <c r="Z15" s="266"/>
      <c r="AA15" s="42" t="s">
        <v>91</v>
      </c>
      <c r="AB15" s="27"/>
      <c r="AC15" s="27"/>
      <c r="AD15" s="27"/>
      <c r="AE15" s="27"/>
      <c r="AF15" s="200"/>
      <c r="AG15" s="200"/>
      <c r="AH15" s="200"/>
      <c r="AI15" s="200"/>
      <c r="AJ15" s="200"/>
      <c r="AK15" s="27"/>
      <c r="AL15" s="27"/>
      <c r="AM15" s="27"/>
      <c r="AN15" s="170"/>
      <c r="AO15" s="43"/>
      <c r="AP15" s="28"/>
      <c r="AQ15" s="28"/>
      <c r="AR15" s="46"/>
      <c r="AS15" s="196" t="e">
        <f>IF((AN15-AR15)/(AP15-AR15)&lt;0,0,IF((AN15-AR15)/(AP15-AR15)&gt;AA77,AA77,(AN15-AR15)/(AP15-AR15)))</f>
        <v>#DIV/0!</v>
      </c>
      <c r="AT15" s="36" t="e">
        <f t="shared" si="4"/>
        <v>#DIV/0!</v>
      </c>
    </row>
    <row r="16" spans="1:46" ht="15.75" x14ac:dyDescent="0.25">
      <c r="A16" s="21" t="s">
        <v>4</v>
      </c>
      <c r="B16" s="133" t="s">
        <v>49</v>
      </c>
      <c r="C16" s="134"/>
      <c r="D16" s="194" t="s">
        <v>96</v>
      </c>
      <c r="E16" s="195"/>
      <c r="F16" s="195"/>
      <c r="G16" s="195"/>
      <c r="H16" s="195"/>
      <c r="I16" s="195"/>
      <c r="J16" s="34"/>
      <c r="K16" s="195"/>
      <c r="L16" s="195"/>
      <c r="M16" s="195"/>
      <c r="N16" s="195"/>
      <c r="O16" s="195"/>
      <c r="P16" s="195"/>
      <c r="Q16" s="175"/>
      <c r="R16" s="43"/>
      <c r="S16" s="28"/>
      <c r="T16" s="28"/>
      <c r="U16" s="28"/>
      <c r="V16" s="161" t="e">
        <f t="shared" si="3"/>
        <v>#DIV/0!</v>
      </c>
      <c r="W16" s="29" t="e">
        <f t="shared" si="1"/>
        <v>#DIV/0!</v>
      </c>
      <c r="X16" s="30"/>
      <c r="Y16" s="263"/>
      <c r="Z16" s="264"/>
      <c r="AA16" s="128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175" t="e">
        <f t="shared" ref="AN16:AN25" si="5">AVERAGE(AD16:AM16)</f>
        <v>#DIV/0!</v>
      </c>
      <c r="AO16" s="43"/>
      <c r="AP16" s="28">
        <f t="shared" ref="AP16:AP25" si="6">AO16</f>
        <v>0</v>
      </c>
      <c r="AQ16" s="28">
        <f>AP16*0.8</f>
        <v>0</v>
      </c>
      <c r="AR16" s="28">
        <f t="shared" ref="AR16:AR25" si="7">+AP16+(AQ16-AP16)*5</f>
        <v>0</v>
      </c>
      <c r="AS16" s="28" t="e">
        <f t="shared" si="2"/>
        <v>#DIV/0!</v>
      </c>
      <c r="AT16" s="36" t="e">
        <f t="shared" si="4"/>
        <v>#DIV/0!</v>
      </c>
    </row>
    <row r="17" spans="1:46" ht="15" customHeight="1" x14ac:dyDescent="0.25">
      <c r="A17" s="21"/>
      <c r="B17" s="135" t="s">
        <v>50</v>
      </c>
      <c r="C17" s="136"/>
      <c r="D17" s="42" t="s">
        <v>51</v>
      </c>
      <c r="E17" s="195"/>
      <c r="F17" s="195"/>
      <c r="G17" s="195"/>
      <c r="H17" s="195"/>
      <c r="I17" s="195"/>
      <c r="J17" s="34"/>
      <c r="K17" s="195"/>
      <c r="L17" s="195"/>
      <c r="M17" s="195"/>
      <c r="N17" s="195"/>
      <c r="O17" s="195"/>
      <c r="P17" s="195"/>
      <c r="Q17" s="175"/>
      <c r="R17" s="43"/>
      <c r="S17" s="28"/>
      <c r="T17" s="28"/>
      <c r="U17" s="28"/>
      <c r="V17" s="161" t="e">
        <f t="shared" si="3"/>
        <v>#DIV/0!</v>
      </c>
      <c r="W17" s="29" t="e">
        <f t="shared" si="1"/>
        <v>#DIV/0!</v>
      </c>
      <c r="X17" s="30"/>
      <c r="Y17" s="263"/>
      <c r="Z17" s="264"/>
      <c r="AA17" s="137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175" t="e">
        <f t="shared" si="5"/>
        <v>#DIV/0!</v>
      </c>
      <c r="AO17" s="43"/>
      <c r="AP17" s="28">
        <f t="shared" si="6"/>
        <v>0</v>
      </c>
      <c r="AQ17" s="28">
        <f>AP17*0.8</f>
        <v>0</v>
      </c>
      <c r="AR17" s="28">
        <f t="shared" si="7"/>
        <v>0</v>
      </c>
      <c r="AS17" s="28" t="e">
        <f t="shared" si="2"/>
        <v>#DIV/0!</v>
      </c>
      <c r="AT17" s="36" t="e">
        <f t="shared" si="4"/>
        <v>#DIV/0!</v>
      </c>
    </row>
    <row r="18" spans="1:46" ht="16.5" customHeight="1" x14ac:dyDescent="0.25">
      <c r="A18" s="21"/>
      <c r="B18" s="135" t="s">
        <v>50</v>
      </c>
      <c r="C18" s="136"/>
      <c r="D18" s="70" t="s">
        <v>52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77"/>
      <c r="R18" s="131"/>
      <c r="S18" s="38"/>
      <c r="T18" s="38"/>
      <c r="U18" s="38"/>
      <c r="V18" s="161" t="e">
        <f t="shared" si="3"/>
        <v>#DIV/0!</v>
      </c>
      <c r="W18" s="29" t="e">
        <f>IF(V18&gt;140%,140%,V18)</f>
        <v>#DIV/0!</v>
      </c>
      <c r="X18" s="30"/>
      <c r="Y18" s="263"/>
      <c r="Z18" s="264"/>
      <c r="AA18" s="128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177" t="e">
        <f t="shared" si="5"/>
        <v>#DIV/0!</v>
      </c>
      <c r="AO18" s="131"/>
      <c r="AP18" s="38">
        <f t="shared" si="6"/>
        <v>0</v>
      </c>
      <c r="AQ18" s="38">
        <f>AP18/0.8</f>
        <v>0</v>
      </c>
      <c r="AR18" s="38">
        <f t="shared" si="7"/>
        <v>0</v>
      </c>
      <c r="AS18" s="28" t="e">
        <f t="shared" si="2"/>
        <v>#DIV/0!</v>
      </c>
      <c r="AT18" s="36" t="e">
        <f t="shared" si="4"/>
        <v>#DIV/0!</v>
      </c>
    </row>
    <row r="19" spans="1:46" ht="15.75" customHeight="1" x14ac:dyDescent="0.25">
      <c r="A19" s="21" t="s">
        <v>53</v>
      </c>
      <c r="B19" s="135" t="s">
        <v>50</v>
      </c>
      <c r="C19" s="136"/>
      <c r="D19" s="41" t="s">
        <v>54</v>
      </c>
      <c r="E19" s="40"/>
      <c r="F19" s="40"/>
      <c r="G19" s="40"/>
      <c r="H19" s="201"/>
      <c r="I19" s="237"/>
      <c r="J19" s="237"/>
      <c r="K19" s="237"/>
      <c r="L19" s="237"/>
      <c r="M19" s="237"/>
      <c r="N19" s="201"/>
      <c r="O19" s="201"/>
      <c r="P19" s="201"/>
      <c r="Q19" s="177"/>
      <c r="R19" s="131"/>
      <c r="S19" s="138"/>
      <c r="T19" s="138"/>
      <c r="U19" s="139"/>
      <c r="V19" s="196" t="e">
        <f t="shared" si="3"/>
        <v>#DIV/0!</v>
      </c>
      <c r="W19" s="29" t="e">
        <f t="shared" si="1"/>
        <v>#DIV/0!</v>
      </c>
      <c r="X19" s="30"/>
      <c r="Y19" s="263"/>
      <c r="Z19" s="264"/>
      <c r="AA19" s="1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177" t="e">
        <f t="shared" si="5"/>
        <v>#DIV/0!</v>
      </c>
      <c r="AO19" s="131"/>
      <c r="AP19" s="138">
        <f t="shared" si="6"/>
        <v>0</v>
      </c>
      <c r="AQ19" s="138">
        <f>AP19/0.8</f>
        <v>0</v>
      </c>
      <c r="AR19" s="139">
        <f t="shared" si="7"/>
        <v>0</v>
      </c>
      <c r="AS19" s="28" t="e">
        <f t="shared" si="2"/>
        <v>#DIV/0!</v>
      </c>
      <c r="AT19" s="36" t="e">
        <f t="shared" si="4"/>
        <v>#DIV/0!</v>
      </c>
    </row>
    <row r="20" spans="1:46" ht="15.75" customHeight="1" x14ac:dyDescent="0.25">
      <c r="A20" s="21" t="s">
        <v>4</v>
      </c>
      <c r="B20" s="135" t="s">
        <v>50</v>
      </c>
      <c r="C20" s="136"/>
      <c r="D20" s="41" t="s">
        <v>71</v>
      </c>
      <c r="E20" s="149"/>
      <c r="F20" s="149"/>
      <c r="G20" s="149"/>
      <c r="H20" s="202"/>
      <c r="I20" s="202"/>
      <c r="J20" s="202"/>
      <c r="K20" s="202"/>
      <c r="L20" s="202"/>
      <c r="M20" s="202"/>
      <c r="N20" s="202"/>
      <c r="O20" s="202"/>
      <c r="P20" s="202"/>
      <c r="Q20" s="177"/>
      <c r="R20" s="249"/>
      <c r="S20" s="142"/>
      <c r="T20" s="142"/>
      <c r="U20" s="141"/>
      <c r="V20" s="196" t="e">
        <f t="shared" si="3"/>
        <v>#DIV/0!</v>
      </c>
      <c r="W20" s="29" t="e">
        <f t="shared" si="1"/>
        <v>#DIV/0!</v>
      </c>
      <c r="X20" s="30"/>
      <c r="Y20" s="263"/>
      <c r="Z20" s="264"/>
      <c r="AA20" s="140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177">
        <f>SUM(AB20:AM20)</f>
        <v>0</v>
      </c>
      <c r="AO20" s="249"/>
      <c r="AP20" s="142">
        <f t="shared" si="6"/>
        <v>0</v>
      </c>
      <c r="AQ20" s="142">
        <f>AP20/0.8</f>
        <v>0</v>
      </c>
      <c r="AR20" s="141">
        <f t="shared" si="7"/>
        <v>0</v>
      </c>
      <c r="AS20" s="220" t="e">
        <f t="shared" si="2"/>
        <v>#DIV/0!</v>
      </c>
      <c r="AT20" s="36" t="e">
        <f t="shared" si="4"/>
        <v>#DIV/0!</v>
      </c>
    </row>
    <row r="21" spans="1:46" ht="15.75" customHeight="1" x14ac:dyDescent="0.25">
      <c r="A21" s="21"/>
      <c r="B21" s="135" t="s">
        <v>50</v>
      </c>
      <c r="C21" s="136"/>
      <c r="D21" s="41" t="s">
        <v>55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177"/>
      <c r="R21" s="131"/>
      <c r="S21" s="138"/>
      <c r="T21" s="138"/>
      <c r="U21" s="139"/>
      <c r="V21" s="196" t="e">
        <f t="shared" si="3"/>
        <v>#DIV/0!</v>
      </c>
      <c r="W21" s="29" t="e">
        <f t="shared" si="1"/>
        <v>#DIV/0!</v>
      </c>
      <c r="X21" s="30"/>
      <c r="Y21" s="263"/>
      <c r="Z21" s="264"/>
      <c r="AA21" s="1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177" t="e">
        <f t="shared" si="5"/>
        <v>#DIV/0!</v>
      </c>
      <c r="AO21" s="131"/>
      <c r="AP21" s="138">
        <f t="shared" si="6"/>
        <v>0</v>
      </c>
      <c r="AQ21" s="138">
        <f>AP21/0.8</f>
        <v>0</v>
      </c>
      <c r="AR21" s="139">
        <f t="shared" si="7"/>
        <v>0</v>
      </c>
      <c r="AS21" s="28" t="e">
        <f>IF((AN21-AR21)/(AP21-AR21)&lt;0,0,IF((AN21-AR21)/(AP21-AR21)&gt;AA79,AA79,(AN21-AR21)/(AP21-AR21)))</f>
        <v>#DIV/0!</v>
      </c>
      <c r="AT21" s="36" t="e">
        <f t="shared" si="4"/>
        <v>#DIV/0!</v>
      </c>
    </row>
    <row r="22" spans="1:46" ht="15.75" customHeight="1" x14ac:dyDescent="0.25">
      <c r="A22" s="21"/>
      <c r="B22" s="143" t="s">
        <v>56</v>
      </c>
      <c r="C22" s="144"/>
      <c r="D22" s="145" t="s">
        <v>57</v>
      </c>
      <c r="E22" s="56"/>
      <c r="F22" s="56"/>
      <c r="G22" s="56"/>
      <c r="H22" s="56"/>
      <c r="I22" s="215"/>
      <c r="J22" s="238"/>
      <c r="K22" s="215"/>
      <c r="L22" s="215"/>
      <c r="M22" s="215"/>
      <c r="N22" s="215"/>
      <c r="O22" s="216"/>
      <c r="P22" s="216"/>
      <c r="Q22" s="178"/>
      <c r="R22" s="250"/>
      <c r="S22" s="146"/>
      <c r="T22" s="146"/>
      <c r="U22" s="147"/>
      <c r="V22" s="160" t="e">
        <f>IF((Q22-U22)/(S22-U22)&lt;0,0,IF((Q22-U22)/(S22-U22)&gt;D83,D83,(Q22-U22)/(S22-U22)))</f>
        <v>#DIV/0!</v>
      </c>
      <c r="W22" s="29" t="e">
        <f t="shared" si="1"/>
        <v>#DIV/0!</v>
      </c>
      <c r="X22" s="30"/>
      <c r="Y22" s="263"/>
      <c r="Z22" s="264"/>
      <c r="AA22" s="128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93"/>
      <c r="AM22" s="193"/>
      <c r="AN22" s="178" t="e">
        <f t="shared" si="5"/>
        <v>#DIV/0!</v>
      </c>
      <c r="AO22" s="250"/>
      <c r="AP22" s="146">
        <f t="shared" si="6"/>
        <v>0</v>
      </c>
      <c r="AQ22" s="146">
        <f>AP22/0.8</f>
        <v>0</v>
      </c>
      <c r="AR22" s="147">
        <f t="shared" si="7"/>
        <v>0</v>
      </c>
      <c r="AS22" s="28" t="e">
        <f>IF((AN22-AR22)/(AP22-AR22)&lt;0,0,IF((AN22-AR22)/(AP22-AR22)&gt;AA83,AA83,(AN22-AR22)/(AP22-AR22)))</f>
        <v>#DIV/0!</v>
      </c>
      <c r="AT22" s="36" t="e">
        <f t="shared" si="4"/>
        <v>#DIV/0!</v>
      </c>
    </row>
    <row r="23" spans="1:46" ht="19.5" customHeight="1" x14ac:dyDescent="0.25">
      <c r="A23" s="21"/>
      <c r="B23" s="143" t="s">
        <v>56</v>
      </c>
      <c r="C23" s="144"/>
      <c r="D23" s="148" t="s">
        <v>58</v>
      </c>
      <c r="E23" s="53"/>
      <c r="F23" s="53"/>
      <c r="G23" s="53"/>
      <c r="H23" s="34"/>
      <c r="I23" s="34"/>
      <c r="J23" s="34"/>
      <c r="K23" s="195"/>
      <c r="L23" s="195"/>
      <c r="M23" s="195"/>
      <c r="N23" s="195"/>
      <c r="O23" s="195"/>
      <c r="P23" s="195"/>
      <c r="Q23" s="175"/>
      <c r="R23" s="43"/>
      <c r="S23" s="53"/>
      <c r="T23" s="53"/>
      <c r="U23" s="55"/>
      <c r="V23" s="161" t="e">
        <f>IF((Q23-U23)/(S23-U23)&lt;0,0,IF((Q23-U23)/(S23-U23)&gt;D81,D81,(Q23-U23)/(S23-U23)))</f>
        <v>#DIV/0!</v>
      </c>
      <c r="W23" s="29" t="e">
        <f t="shared" si="1"/>
        <v>#DIV/0!</v>
      </c>
      <c r="X23" s="30"/>
      <c r="Y23" s="263"/>
      <c r="Z23" s="264"/>
      <c r="AA23" s="128"/>
      <c r="AB23" s="138"/>
      <c r="AC23" s="138"/>
      <c r="AD23" s="138"/>
      <c r="AE23" s="40"/>
      <c r="AF23" s="40"/>
      <c r="AG23" s="40"/>
      <c r="AH23" s="40"/>
      <c r="AI23" s="40"/>
      <c r="AJ23" s="40"/>
      <c r="AK23" s="40"/>
      <c r="AL23" s="40"/>
      <c r="AM23" s="40"/>
      <c r="AN23" s="175" t="e">
        <f t="shared" si="5"/>
        <v>#DIV/0!</v>
      </c>
      <c r="AO23" s="43"/>
      <c r="AP23" s="53">
        <f t="shared" si="6"/>
        <v>0</v>
      </c>
      <c r="AQ23" s="53">
        <f>AP23*0.8</f>
        <v>0</v>
      </c>
      <c r="AR23" s="55">
        <f t="shared" si="7"/>
        <v>0</v>
      </c>
      <c r="AS23" s="28" t="e">
        <f>IF((AN23-AR23)/(AP23-AR23)&lt;0,0,IF((AN23-AR23)/(AP23-AR23)&gt;AA81,AA81,(AN23-AR23)/(AP23-AR23)))</f>
        <v>#DIV/0!</v>
      </c>
      <c r="AT23" s="36" t="e">
        <f t="shared" si="4"/>
        <v>#DIV/0!</v>
      </c>
    </row>
    <row r="24" spans="1:46" ht="15.75" x14ac:dyDescent="0.25">
      <c r="A24" s="21"/>
      <c r="B24" s="143" t="s">
        <v>56</v>
      </c>
      <c r="C24" s="144"/>
      <c r="D24" s="145" t="s">
        <v>59</v>
      </c>
      <c r="E24" s="56"/>
      <c r="F24" s="56"/>
      <c r="G24" s="56"/>
      <c r="H24" s="56"/>
      <c r="I24" s="215"/>
      <c r="J24" s="215"/>
      <c r="K24" s="215"/>
      <c r="L24" s="215"/>
      <c r="M24" s="215"/>
      <c r="N24" s="215"/>
      <c r="O24" s="216"/>
      <c r="P24" s="216"/>
      <c r="Q24" s="175"/>
      <c r="R24" s="250"/>
      <c r="S24" s="149"/>
      <c r="T24" s="149"/>
      <c r="U24" s="149"/>
      <c r="V24" s="196" t="e">
        <f>IF((Q24-U24)/(S24-U24)&lt;0,0,IF((Q24-U24)/(S24-U24)&gt;D85,D85,(Q24-U24)/(S24-U24)))</f>
        <v>#DIV/0!</v>
      </c>
      <c r="W24" s="29" t="e">
        <f t="shared" si="1"/>
        <v>#DIV/0!</v>
      </c>
      <c r="X24" s="30"/>
      <c r="Y24" s="263"/>
      <c r="Z24" s="264"/>
      <c r="AA24" s="128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193"/>
      <c r="AM24" s="193"/>
      <c r="AN24" s="175" t="e">
        <f t="shared" si="5"/>
        <v>#DIV/0!</v>
      </c>
      <c r="AO24" s="250"/>
      <c r="AP24" s="149">
        <f t="shared" si="6"/>
        <v>0</v>
      </c>
      <c r="AQ24" s="149">
        <f>AP24/0.8</f>
        <v>0</v>
      </c>
      <c r="AR24" s="149">
        <f t="shared" si="7"/>
        <v>0</v>
      </c>
      <c r="AS24" s="28" t="e">
        <f>IF((AN24-AR24)/(AP24-AR24)&lt;0,0,IF((AN24-AR24)/(AP24-AR24)&gt;AA85,AA85,(AN24-AR24)/(AP24-AR24)))</f>
        <v>#DIV/0!</v>
      </c>
      <c r="AT24" s="36" t="e">
        <f t="shared" si="4"/>
        <v>#DIV/0!</v>
      </c>
    </row>
    <row r="25" spans="1:46" ht="15.75" x14ac:dyDescent="0.25">
      <c r="A25" s="21"/>
      <c r="B25" s="143" t="s">
        <v>56</v>
      </c>
      <c r="C25" s="144"/>
      <c r="D25" s="145" t="s">
        <v>60</v>
      </c>
      <c r="E25" s="53"/>
      <c r="F25" s="53"/>
      <c r="G25" s="53"/>
      <c r="H25" s="34"/>
      <c r="I25" s="195"/>
      <c r="J25" s="195"/>
      <c r="K25" s="195"/>
      <c r="L25" s="195"/>
      <c r="M25" s="195"/>
      <c r="N25" s="195"/>
      <c r="O25" s="195"/>
      <c r="P25" s="217"/>
      <c r="Q25" s="175"/>
      <c r="R25" s="251"/>
      <c r="S25" s="149"/>
      <c r="T25" s="149"/>
      <c r="U25" s="149"/>
      <c r="V25" s="203" t="e">
        <f>IF((Q245-U25)/(S25-U25)&lt;0,0,IF((Q25-U25)/(S25-U25)&gt;D85,D85,(Q25-U25)/(S25-U25)))</f>
        <v>#DIV/0!</v>
      </c>
      <c r="W25" s="29" t="e">
        <f t="shared" si="1"/>
        <v>#DIV/0!</v>
      </c>
      <c r="X25" s="30"/>
      <c r="Y25" s="263"/>
      <c r="Z25" s="264"/>
      <c r="AA25" s="128"/>
      <c r="AB25" s="138"/>
      <c r="AC25" s="138"/>
      <c r="AD25" s="138"/>
      <c r="AE25" s="82"/>
      <c r="AF25" s="82"/>
      <c r="AG25" s="82"/>
      <c r="AH25" s="82"/>
      <c r="AI25" s="82"/>
      <c r="AJ25" s="82"/>
      <c r="AK25" s="82"/>
      <c r="AL25" s="82"/>
      <c r="AM25" s="82"/>
      <c r="AN25" s="175" t="e">
        <f t="shared" si="5"/>
        <v>#DIV/0!</v>
      </c>
      <c r="AO25" s="251"/>
      <c r="AP25" s="149">
        <f t="shared" si="6"/>
        <v>0</v>
      </c>
      <c r="AQ25" s="149">
        <f>AP25*0.8</f>
        <v>0</v>
      </c>
      <c r="AR25" s="149">
        <f t="shared" si="7"/>
        <v>0</v>
      </c>
      <c r="AS25" s="28" t="e">
        <f>IF((AN245-AR25)/(AP25-AR25)&lt;0,0,IF((AN25-AR25)/(AP25-AR25)&gt;AA85,AA85,(AN25-AR25)/(AP25-AR25)))</f>
        <v>#DIV/0!</v>
      </c>
      <c r="AT25" s="36" t="e">
        <f t="shared" si="4"/>
        <v>#DIV/0!</v>
      </c>
    </row>
    <row r="26" spans="1:46" ht="15.75" x14ac:dyDescent="0.25">
      <c r="B26" s="7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/>
      <c r="T26" s="88"/>
      <c r="U26" s="88"/>
      <c r="V26" s="89"/>
      <c r="W26" s="90"/>
      <c r="X26" s="91"/>
      <c r="Y26" s="7"/>
      <c r="Z26" s="7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6"/>
      <c r="AO26" s="87"/>
      <c r="AP26" s="88"/>
      <c r="AQ26" s="88"/>
      <c r="AR26" s="88"/>
      <c r="AS26" s="89"/>
      <c r="AT26" s="92"/>
    </row>
    <row r="27" spans="1:46" ht="15.75" x14ac:dyDescent="0.25">
      <c r="B27" s="93"/>
      <c r="C27" s="8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97"/>
      <c r="U27" s="97"/>
      <c r="V27" s="98"/>
      <c r="W27" s="90"/>
      <c r="X27" s="91"/>
      <c r="Y27" s="93"/>
      <c r="Z27" s="8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5"/>
      <c r="AO27" s="95"/>
      <c r="AP27" s="96"/>
      <c r="AQ27" s="97"/>
      <c r="AR27" s="97"/>
      <c r="AS27" s="98"/>
      <c r="AT27" s="92"/>
    </row>
    <row r="28" spans="1:46" x14ac:dyDescent="0.2">
      <c r="B28" s="99"/>
      <c r="C28" s="100"/>
      <c r="Y28" s="99"/>
      <c r="Z28" s="100"/>
    </row>
    <row r="29" spans="1:46" x14ac:dyDescent="0.2">
      <c r="B29" s="101"/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Y29" s="101"/>
      <c r="Z29" s="102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</row>
    <row r="30" spans="1:46" ht="15.75" x14ac:dyDescent="0.25">
      <c r="B30" s="7"/>
      <c r="C30" s="8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07"/>
      <c r="T30" s="107"/>
      <c r="U30" s="107"/>
      <c r="V30" s="108"/>
      <c r="W30" s="90"/>
      <c r="X30" s="91"/>
      <c r="Y30" s="7"/>
      <c r="Z30" s="7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5"/>
      <c r="AO30" s="106"/>
      <c r="AP30" s="107"/>
      <c r="AQ30" s="107"/>
      <c r="AR30" s="107"/>
      <c r="AS30" s="108"/>
      <c r="AT30" s="92"/>
    </row>
    <row r="31" spans="1:46" ht="15.75" x14ac:dyDescent="0.25">
      <c r="C31" s="8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97"/>
      <c r="U31" s="97"/>
      <c r="V31" s="98"/>
      <c r="W31" s="90"/>
      <c r="X31" s="91"/>
      <c r="Y31" s="7"/>
      <c r="Z31" s="7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  <c r="AO31" s="95"/>
      <c r="AP31" s="96"/>
      <c r="AQ31" s="97"/>
      <c r="AR31" s="97"/>
      <c r="AS31" s="98"/>
      <c r="AT31" s="92"/>
    </row>
    <row r="32" spans="1:46" x14ac:dyDescent="0.2">
      <c r="C32" s="8"/>
    </row>
    <row r="33" spans="4:41" x14ac:dyDescent="0.2"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</row>
    <row r="66" spans="4:43" ht="15.75" thickBot="1" x14ac:dyDescent="0.25">
      <c r="U66" s="109"/>
      <c r="V66" s="109"/>
      <c r="W66" s="7"/>
      <c r="Y66" s="7"/>
      <c r="Z66" s="7"/>
    </row>
    <row r="67" spans="4:43" ht="15.75" x14ac:dyDescent="0.25">
      <c r="D67" s="110"/>
      <c r="E67" s="111" t="s">
        <v>37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2"/>
      <c r="S67" s="112"/>
      <c r="T67" s="113"/>
      <c r="U67" s="109"/>
      <c r="V67" s="109"/>
      <c r="W67" s="7"/>
      <c r="Y67" s="7"/>
      <c r="Z67" s="7"/>
      <c r="AA67" s="110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1" t="s">
        <v>37</v>
      </c>
      <c r="AO67" s="112"/>
      <c r="AP67" s="112"/>
      <c r="AQ67" s="113"/>
    </row>
    <row r="68" spans="4:43" ht="15.75" x14ac:dyDescent="0.25"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6"/>
      <c r="S68" s="116"/>
      <c r="T68" s="117"/>
      <c r="U68" s="109"/>
      <c r="V68" s="109"/>
      <c r="W68" s="7"/>
      <c r="Y68" s="7"/>
      <c r="Z68" s="7"/>
      <c r="AA68" s="114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5"/>
      <c r="AO68" s="116"/>
      <c r="AP68" s="116"/>
      <c r="AQ68" s="117"/>
    </row>
    <row r="69" spans="4:43" x14ac:dyDescent="0.2">
      <c r="D69" s="114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7"/>
      <c r="U69" s="109"/>
      <c r="V69" s="109"/>
      <c r="W69" s="7"/>
      <c r="Y69" s="7"/>
      <c r="Z69" s="7"/>
      <c r="AA69" s="114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7"/>
    </row>
    <row r="70" spans="4:43" ht="15.75" x14ac:dyDescent="0.25">
      <c r="D70" s="118" t="s">
        <v>38</v>
      </c>
      <c r="E70" s="119" t="s">
        <v>39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20" t="s">
        <v>40</v>
      </c>
      <c r="S70" s="119" t="s">
        <v>41</v>
      </c>
      <c r="T70" s="121"/>
      <c r="U70" s="109"/>
      <c r="V70" s="109"/>
      <c r="W70" s="7"/>
      <c r="Y70" s="7"/>
      <c r="Z70" s="7"/>
      <c r="AA70" s="118" t="s">
        <v>38</v>
      </c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19" t="s">
        <v>39</v>
      </c>
      <c r="AO70" s="120" t="s">
        <v>40</v>
      </c>
      <c r="AP70" s="119" t="s">
        <v>41</v>
      </c>
      <c r="AQ70" s="121"/>
    </row>
    <row r="71" spans="4:43" ht="15.75" x14ac:dyDescent="0.25">
      <c r="D71" s="122">
        <v>1.2</v>
      </c>
      <c r="E71" s="123">
        <v>1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>
        <v>0.8</v>
      </c>
      <c r="S71" s="123">
        <v>0</v>
      </c>
      <c r="T71" s="117"/>
      <c r="U71" s="109"/>
      <c r="V71" s="109"/>
      <c r="W71" s="7"/>
      <c r="Y71" s="7"/>
      <c r="Z71" s="7"/>
      <c r="AA71" s="122">
        <v>1.2</v>
      </c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23">
        <v>1</v>
      </c>
      <c r="AO71" s="123">
        <v>0.8</v>
      </c>
      <c r="AP71" s="123">
        <v>0</v>
      </c>
      <c r="AQ71" s="117"/>
    </row>
    <row r="72" spans="4:43" ht="15.75" x14ac:dyDescent="0.25">
      <c r="D72" s="122">
        <v>1.2</v>
      </c>
      <c r="E72" s="123">
        <v>1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>
        <v>0.8</v>
      </c>
      <c r="S72" s="123">
        <v>0</v>
      </c>
      <c r="T72" s="117"/>
      <c r="U72" s="109"/>
      <c r="V72" s="109"/>
      <c r="W72" s="7"/>
      <c r="Y72" s="7"/>
      <c r="Z72" s="7"/>
      <c r="AA72" s="122">
        <v>1.2</v>
      </c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23">
        <v>1</v>
      </c>
      <c r="AO72" s="123">
        <v>0.8</v>
      </c>
      <c r="AP72" s="123">
        <v>0</v>
      </c>
      <c r="AQ72" s="117"/>
    </row>
    <row r="73" spans="4:43" ht="15.75" x14ac:dyDescent="0.25">
      <c r="D73" s="122">
        <v>1.2</v>
      </c>
      <c r="E73" s="123">
        <v>1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>
        <v>0.8</v>
      </c>
      <c r="S73" s="123">
        <v>0</v>
      </c>
      <c r="T73" s="117"/>
      <c r="U73" s="109"/>
      <c r="V73" s="109"/>
      <c r="W73" s="7"/>
      <c r="Y73" s="7"/>
      <c r="Z73" s="7"/>
      <c r="AA73" s="122">
        <v>1.2</v>
      </c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23">
        <v>1</v>
      </c>
      <c r="AO73" s="123">
        <v>0.8</v>
      </c>
      <c r="AP73" s="123">
        <v>0</v>
      </c>
      <c r="AQ73" s="117"/>
    </row>
    <row r="74" spans="4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23">
        <v>1</v>
      </c>
      <c r="AO74" s="123">
        <v>0.8</v>
      </c>
      <c r="AP74" s="123">
        <v>0</v>
      </c>
      <c r="AQ74" s="117"/>
    </row>
    <row r="75" spans="4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23">
        <v>1</v>
      </c>
      <c r="AO75" s="123">
        <v>0.8</v>
      </c>
      <c r="AP75" s="123">
        <v>0</v>
      </c>
      <c r="AQ75" s="117"/>
    </row>
    <row r="76" spans="4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23">
        <v>1</v>
      </c>
      <c r="AO76" s="123">
        <v>0.8</v>
      </c>
      <c r="AP76" s="123">
        <v>0</v>
      </c>
      <c r="AQ76" s="117"/>
    </row>
    <row r="77" spans="4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23">
        <v>1</v>
      </c>
      <c r="AO77" s="123">
        <v>0.8</v>
      </c>
      <c r="AP77" s="123">
        <v>0</v>
      </c>
      <c r="AQ77" s="117"/>
    </row>
    <row r="78" spans="4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23">
        <v>1</v>
      </c>
      <c r="AO78" s="123">
        <v>0.8</v>
      </c>
      <c r="AP78" s="123">
        <v>0</v>
      </c>
      <c r="AQ78" s="117"/>
    </row>
    <row r="79" spans="4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23">
        <v>1</v>
      </c>
      <c r="AO79" s="123">
        <v>0.8</v>
      </c>
      <c r="AP79" s="123">
        <v>0</v>
      </c>
      <c r="AQ79" s="117"/>
    </row>
    <row r="80" spans="4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23">
        <v>1</v>
      </c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23">
        <v>1</v>
      </c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24"/>
      <c r="U82" s="109"/>
      <c r="V82" s="109"/>
      <c r="W82" s="7"/>
      <c r="Y82" s="7"/>
      <c r="Z82" s="7"/>
      <c r="AA82" s="122">
        <v>1.2</v>
      </c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23">
        <v>1</v>
      </c>
      <c r="AO82" s="123">
        <v>0.8</v>
      </c>
      <c r="AP82" s="123">
        <v>0</v>
      </c>
      <c r="AQ82" s="124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24"/>
      <c r="U83" s="109"/>
      <c r="V83" s="109"/>
      <c r="W83" s="7"/>
      <c r="Y83" s="7"/>
      <c r="Z83" s="7"/>
      <c r="AA83" s="122">
        <v>1.2</v>
      </c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23">
        <v>1</v>
      </c>
      <c r="AO83" s="123">
        <v>0.8</v>
      </c>
      <c r="AP83" s="123">
        <v>0</v>
      </c>
      <c r="AQ83" s="124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24"/>
      <c r="U84" s="109"/>
      <c r="V84" s="109"/>
      <c r="W84" s="7"/>
      <c r="Y84" s="7"/>
      <c r="Z84" s="7"/>
      <c r="AA84" s="122">
        <v>1.2</v>
      </c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23">
        <v>1</v>
      </c>
      <c r="AO84" s="123">
        <v>0.8</v>
      </c>
      <c r="AP84" s="123">
        <v>0</v>
      </c>
      <c r="AQ84" s="124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23">
        <v>1</v>
      </c>
      <c r="AO85" s="123">
        <v>0.8</v>
      </c>
      <c r="AP85" s="123">
        <v>0</v>
      </c>
      <c r="AQ85" s="124"/>
    </row>
    <row r="86" spans="4:43" ht="15.75" x14ac:dyDescent="0.25"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4"/>
      <c r="U86" s="109"/>
      <c r="V86" s="109"/>
      <c r="W86" s="7"/>
      <c r="Y86" s="7"/>
      <c r="Z86" s="7"/>
      <c r="AA86" s="122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23"/>
      <c r="AO86" s="123"/>
      <c r="AP86" s="123"/>
      <c r="AQ86" s="124"/>
    </row>
    <row r="87" spans="4:43" ht="15.75" thickBot="1" x14ac:dyDescent="0.25">
      <c r="D87" s="125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7"/>
      <c r="U87" s="109"/>
      <c r="V87" s="109"/>
      <c r="W87" s="7"/>
      <c r="Y87" s="7"/>
      <c r="Z87" s="7"/>
      <c r="AA87" s="125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7"/>
    </row>
    <row r="88" spans="4:43" x14ac:dyDescent="0.2"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7"/>
      <c r="Y88" s="7"/>
      <c r="Z88" s="7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</row>
    <row r="89" spans="4:43" x14ac:dyDescent="0.2"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7"/>
      <c r="Y89" s="7"/>
      <c r="Z89" s="7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</row>
    <row r="90" spans="4:43" x14ac:dyDescent="0.2"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7"/>
      <c r="Y90" s="7"/>
      <c r="Z90" s="7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</sheetData>
  <mergeCells count="21">
    <mergeCell ref="B3:AT4"/>
    <mergeCell ref="B6:W6"/>
    <mergeCell ref="Y6:AT6"/>
    <mergeCell ref="B9:C9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5:Z25"/>
    <mergeCell ref="Y20:Z20"/>
    <mergeCell ref="Y21:Z21"/>
    <mergeCell ref="Y22:Z22"/>
    <mergeCell ref="Y23:Z23"/>
    <mergeCell ref="Y24:Z24"/>
  </mergeCell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tabSelected="1" workbookViewId="0">
      <selection activeCell="S79" sqref="S79"/>
    </sheetView>
  </sheetViews>
  <sheetFormatPr defaultColWidth="8.88671875" defaultRowHeight="12.75" x14ac:dyDescent="0.2"/>
  <cols>
    <col min="1" max="1" width="4.88671875" style="150" customWidth="1"/>
    <col min="2" max="2" width="10.109375" style="150" customWidth="1"/>
    <col min="3" max="3" width="8.88671875" style="150"/>
    <col min="4" max="4" width="25.109375" style="150" customWidth="1"/>
    <col min="5" max="5" width="14.88671875" style="150" customWidth="1"/>
    <col min="6" max="16384" width="8.88671875" style="150"/>
  </cols>
  <sheetData>
    <row r="2" spans="1:5" x14ac:dyDescent="0.2">
      <c r="A2" s="270" t="s">
        <v>61</v>
      </c>
      <c r="B2" s="270"/>
      <c r="C2" s="270"/>
      <c r="D2" s="270"/>
      <c r="E2" s="270"/>
    </row>
    <row r="3" spans="1:5" x14ac:dyDescent="0.2">
      <c r="A3" s="151" t="s">
        <v>62</v>
      </c>
      <c r="B3" s="151" t="s">
        <v>63</v>
      </c>
      <c r="C3" s="151" t="s">
        <v>64</v>
      </c>
      <c r="D3" s="151" t="s">
        <v>65</v>
      </c>
      <c r="E3" s="151" t="s">
        <v>66</v>
      </c>
    </row>
    <row r="4" spans="1:5" x14ac:dyDescent="0.2">
      <c r="A4" s="152">
        <v>1</v>
      </c>
      <c r="B4" s="153">
        <v>43990</v>
      </c>
      <c r="C4" s="154" t="s">
        <v>67</v>
      </c>
      <c r="D4" s="152" t="s">
        <v>68</v>
      </c>
      <c r="E4" s="152" t="s">
        <v>69</v>
      </c>
    </row>
    <row r="5" spans="1:5" x14ac:dyDescent="0.2">
      <c r="A5" s="152">
        <v>2</v>
      </c>
      <c r="B5" s="153">
        <v>44288</v>
      </c>
      <c r="C5" s="152">
        <v>1</v>
      </c>
      <c r="D5" s="152" t="s">
        <v>78</v>
      </c>
      <c r="E5" s="152" t="s">
        <v>79</v>
      </c>
    </row>
    <row r="6" spans="1:5" x14ac:dyDescent="0.2">
      <c r="A6" s="152">
        <v>3</v>
      </c>
      <c r="B6" s="153">
        <v>44612</v>
      </c>
      <c r="C6" s="152">
        <v>2</v>
      </c>
      <c r="D6" s="152" t="s">
        <v>80</v>
      </c>
      <c r="E6" s="152" t="s">
        <v>79</v>
      </c>
    </row>
    <row r="7" spans="1:5" x14ac:dyDescent="0.2">
      <c r="A7" s="152">
        <v>4</v>
      </c>
      <c r="B7" s="153">
        <v>44671</v>
      </c>
      <c r="C7" s="152">
        <v>3</v>
      </c>
      <c r="D7" s="152" t="s">
        <v>81</v>
      </c>
      <c r="E7" s="152" t="s">
        <v>79</v>
      </c>
    </row>
    <row r="8" spans="1:5" x14ac:dyDescent="0.2">
      <c r="A8" s="152">
        <v>5</v>
      </c>
      <c r="B8" s="153">
        <v>44719</v>
      </c>
      <c r="C8" s="152">
        <v>4</v>
      </c>
      <c r="D8" s="152" t="s">
        <v>82</v>
      </c>
      <c r="E8" s="152" t="s">
        <v>69</v>
      </c>
    </row>
    <row r="9" spans="1:5" x14ac:dyDescent="0.2">
      <c r="A9" s="152">
        <v>6</v>
      </c>
      <c r="B9" s="153">
        <v>44722</v>
      </c>
      <c r="C9" s="152">
        <v>5</v>
      </c>
      <c r="D9" s="152" t="s">
        <v>83</v>
      </c>
      <c r="E9" s="152" t="s">
        <v>69</v>
      </c>
    </row>
    <row r="10" spans="1:5" x14ac:dyDescent="0.2">
      <c r="A10" s="152"/>
      <c r="B10" s="152"/>
      <c r="C10" s="152"/>
      <c r="D10" s="152"/>
      <c r="E10" s="152"/>
    </row>
    <row r="11" spans="1:5" x14ac:dyDescent="0.2">
      <c r="A11" s="152"/>
      <c r="B11" s="152"/>
      <c r="C11" s="152"/>
      <c r="D11" s="152"/>
      <c r="E11" s="152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BOS RADAR_A01-S02</vt:lpstr>
      <vt:lpstr>BOS RADAR_S02-S06</vt:lpstr>
      <vt:lpstr>revisions</vt:lpstr>
      <vt:lpstr>'BOS RADAR_A01-S02'!Obszar_wydruku</vt:lpstr>
      <vt:lpstr>'BOS RADAR_S02-S06'!Obszar_wydruku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2024-10-15T07:14:16Z</cp:lastPrinted>
  <dcterms:created xsi:type="dcterms:W3CDTF">2020-06-08T15:00:23Z</dcterms:created>
  <dcterms:modified xsi:type="dcterms:W3CDTF">2025-02-07T12:39:46Z</dcterms:modified>
</cp:coreProperties>
</file>